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47" documentId="8_{946747A7-D1F3-473F-ACF1-122B232B12CA}" xr6:coauthVersionLast="47" xr6:coauthVersionMax="47" xr10:uidLastSave="{F813F5D2-343C-4BC4-9C35-B5B6F12D5410}"/>
  <bookViews>
    <workbookView xWindow="-108" yWindow="-108" windowWidth="23256" windowHeight="13896" xr2:uid="{00000000-000D-0000-FFFF-FFFF00000000}"/>
  </bookViews>
  <sheets>
    <sheet name="7.1 Collateral Calculation" sheetId="13" r:id="rId1"/>
  </sheets>
  <functionGroups builtInGroupCount="19"/>
  <definedNames>
    <definedName name="CollateralHeld_A">'7.1 Collateral Calculation'!$D$14</definedName>
    <definedName name="CSA_A">'7.1 Collateral Calculation'!$D$17</definedName>
    <definedName name="CSA_B">'7.1 Collateral Calculation'!$E$17</definedName>
    <definedName name="IA_A">'7.1 Collateral Calculation'!$D$12</definedName>
    <definedName name="IA_B">'7.1 Collateral Calculation'!$E$12</definedName>
    <definedName name="MTA_A">'7.1 Collateral Calculation'!$D$15</definedName>
    <definedName name="MTA_B">'7.1 Collateral Calculation'!$E$15</definedName>
    <definedName name="MtM_A">'7.1 Collateral Calculation'!$D$11</definedName>
    <definedName name="MtM_B">'7.1 Collateral Calculation'!$E$11</definedName>
    <definedName name="Rounding_A">'7.1 Collateral Calculation'!$D$16</definedName>
    <definedName name="Rounding_B">'7.1 Collateral Calculation'!$E$16</definedName>
    <definedName name="Threshold_A">'7.1 Collateral Calculation'!$D$13</definedName>
    <definedName name="Threshold_B">'7.1 Collateral Calculation'!$E$13</definedName>
  </definedNames>
  <calcPr calcId="191029" calcMode="manual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" i="13" l="1"/>
  <c r="E16" i="13"/>
  <c r="E13" i="13"/>
  <c r="D18" i="13" a="1"/>
  <c r="E18" i="13" a="1"/>
  <c r="E18" i="13" l="1"/>
  <c r="D18" i="13"/>
  <c r="E14" i="13"/>
  <c r="E11" i="13"/>
  <c r="E17" i="1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<sst xmlns="http://schemas.openxmlformats.org/spreadsheetml/2006/main" count="17" uniqueCount="17">
  <si>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Party A</t>
  </si>
  <si>
    <t>Party B</t>
  </si>
  <si>
    <t>Threshold</t>
  </si>
  <si>
    <t>Minimum transfer amount</t>
  </si>
  <si>
    <t>Rounding</t>
  </si>
  <si>
    <t>Collateral call / return</t>
  </si>
  <si>
    <t>The calculation is made from both party A and party B's point of view</t>
  </si>
  <si>
    <t>When Party A calls for collateral, it is with respect to Party B's Threshold, MTA etc</t>
  </si>
  <si>
    <t>Initial margin</t>
  </si>
  <si>
    <t>Portfolio valuation</t>
  </si>
  <si>
    <t>Credit support amount</t>
  </si>
  <si>
    <t>Credit support balance</t>
  </si>
  <si>
    <t>Blue = Inputs</t>
  </si>
  <si>
    <t>Grey = Fixed</t>
  </si>
  <si>
    <t>White = Calculations</t>
  </si>
  <si>
    <t>Green = Results</t>
  </si>
  <si>
    <t>If the parties agree on the valuation and collateral parameters they will agree on the collateral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</si>
</sst>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</numFmts>
  <fonts count="2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22" borderId="3" applyNumberFormat="0" applyFont="0" applyBorder="0" applyAlignment="0" applyProtection="0">
      <alignment horizontal="centerContinuous"/>
    </xf>
    <xf numFmtId="0" fontId="8" fillId="23" borderId="4" applyNumberFormat="0" applyBorder="0">
      <alignment horizontal="left"/>
    </xf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24" borderId="5" applyNumberFormat="0" applyFont="0" applyBorder="0" applyAlignment="0">
      <alignment horizontal="centerContinuous"/>
    </xf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9" applyNumberFormat="0" applyFill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>
      <alignment horizontal="right"/>
    </xf>
    <xf numFmtId="0" fontId="17" fillId="25" borderId="0" applyNumberFormat="0" applyBorder="0" applyAlignment="0" applyProtection="0"/>
    <xf numFmtId="0" fontId="25" fillId="0" borderId="0"/>
    <xf numFmtId="0" fontId="25" fillId="0" borderId="0"/>
    <xf numFmtId="0" fontId="2" fillId="26" borderId="10" applyNumberFormat="0" applyFont="0" applyAlignment="0" applyProtection="0"/>
    <xf numFmtId="0" fontId="18" fillId="20" borderId="11" applyNumberFormat="0" applyAlignment="0" applyProtection="0"/>
    <xf numFmtId="9" fontId="25" fillId="0" borderId="0" applyFont="0" applyFill="0" applyBorder="0" applyAlignment="0" applyProtection="0"/>
    <xf numFmtId="0" fontId="19" fillId="27" borderId="12">
      <alignment horizontal="center"/>
    </xf>
    <xf numFmtId="0" fontId="1" fillId="0" borderId="0">
      <alignment horizontal="left" wrapText="1"/>
    </xf>
    <xf numFmtId="0" fontId="20" fillId="0" borderId="0">
      <alignment horizontal="center"/>
    </xf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28" borderId="0">
      <alignment horizontal="right"/>
    </xf>
    <xf numFmtId="169" fontId="1" fillId="0" borderId="0">
      <alignment horizontal="center"/>
    </xf>
  </cellStyleXfs>
  <cellXfs count="18">
    <xf numFmtId="0" fontId="0" fillId="0" borderId="0" xfId="0"/>
    <xf numFmtId="0" fontId="25" fillId="0" borderId="0" xfId="45"/>
    <xf numFmtId="0" fontId="25" fillId="27" borderId="0" xfId="46" applyFill="1"/>
    <xf numFmtId="0" fontId="26" fillId="0" borderId="17" xfId="45" applyFont="1" applyBorder="1"/>
    <xf numFmtId="0" fontId="26" fillId="0" borderId="18" xfId="45" applyFont="1" applyBorder="1"/>
    <xf numFmtId="0" fontId="26" fillId="0" borderId="21" xfId="45" applyFont="1" applyBorder="1"/>
    <xf numFmtId="0" fontId="27" fillId="0" borderId="0" xfId="45" applyFont="1"/>
    <xf numFmtId="0" fontId="26" fillId="0" borderId="14" xfId="45" applyFont="1" applyBorder="1"/>
    <xf numFmtId="3" fontId="26" fillId="0" borderId="19" xfId="45" applyNumberFormat="1" applyFont="1" applyBorder="1"/>
    <xf numFmtId="0" fontId="26" fillId="0" borderId="15" xfId="45" applyFont="1" applyBorder="1"/>
    <xf numFmtId="3" fontId="26" fillId="0" borderId="20" xfId="45" applyNumberFormat="1" applyFont="1" applyBorder="1"/>
    <xf numFmtId="3" fontId="26" fillId="0" borderId="16" xfId="45" applyNumberFormat="1" applyFont="1" applyBorder="1" applyProtection="1">
      <protection locked="0"/>
    </xf>
    <xf numFmtId="0" fontId="26" fillId="0" borderId="0" xfId="45" applyFont="1"/>
    <xf numFmtId="3" fontId="26" fillId="0" borderId="20" xfId="45" applyNumberFormat="1" applyFont="1" applyBorder="1" applyProtection="1">
      <protection locked="0"/>
    </xf>
    <xf numFmtId="3" fontId="26" fillId="29" borderId="22" xfId="45" applyNumberFormat="1" applyFont="1" applyFill="1" applyBorder="1" applyProtection="1">
      <protection locked="0"/>
    </xf>
    <xf numFmtId="3" fontId="26" fillId="29" borderId="16" xfId="45" applyNumberFormat="1" applyFont="1" applyFill="1" applyBorder="1" applyProtection="1">
      <protection locked="0"/>
    </xf>
    <xf numFmtId="3" fontId="26" fillId="30" borderId="18" xfId="45" applyNumberFormat="1" applyFont="1" applyFill="1" applyBorder="1"/>
    <xf numFmtId="3" fontId="26" fillId="30" borderId="21" xfId="45" applyNumberFormat="1" applyFont="1" applyFill="1" applyBorder="1"/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" xfId="45" xr:uid="{00000000-0005-0000-0000-00002D000000}"/>
    <cellStyle name="Normal_LFS_CollateralandCntrptyRisk 2" xfId="46" xr:uid="{00000000-0005-0000-0000-00002E000000}"/>
    <cellStyle name="Note" xfId="47" builtinId="10" customBuiltin="1"/>
    <cellStyle name="Output" xfId="48" builtinId="21" customBuiltin="1"/>
    <cellStyle name="Percent 2" xfId="49" xr:uid="{00000000-0005-0000-0000-000031000000}"/>
    <cellStyle name="PricingProducts" xfId="50" xr:uid="{00000000-0005-0000-0000-000032000000}"/>
    <cellStyle name="Style 1" xfId="51" xr:uid="{00000000-0005-0000-0000-000033000000}"/>
    <cellStyle name="TIMES" xfId="52" xr:uid="{00000000-0005-0000-0000-000034000000}"/>
    <cellStyle name="Title" xfId="53" builtinId="15" customBuiltin="1"/>
    <cellStyle name="Total" xfId="54" builtinId="25" customBuiltin="1"/>
    <cellStyle name="Warning Text" xfId="55" builtinId="11" customBuiltin="1"/>
    <cellStyle name="WASP_PLStyle" xfId="56" xr:uid="{00000000-0005-0000-0000-000038000000}"/>
    <cellStyle name="Year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8</xdr:col>
      <xdr:colOff>320040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698754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Collateral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collateral required accounting for the different parameters in a collateral agreement. Note that the initial margin amount is also included and combined with the variation margin amount. In reality, this may be a separate payment.</a:t>
          </a:r>
          <a:endParaRPr lang="en-GB"/>
        </a:p>
      </xdr:txBody>
    </xdr:sp>
    <xdr:clientData/>
  </xdr:twoCellAnchor>
  <xdr:twoCellAnchor>
    <xdr:from>
      <xdr:col>6</xdr:col>
      <xdr:colOff>38100</xdr:colOff>
      <xdr:row>1</xdr:row>
      <xdr:rowOff>38100</xdr:rowOff>
    </xdr:from>
    <xdr:to>
      <xdr:col>8</xdr:col>
      <xdr:colOff>541020</xdr:colOff>
      <xdr:row>3</xdr:row>
      <xdr:rowOff>158115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695B4D-CD9A-4C67-ADB6-EBD2C87AD8AC}"/>
            </a:ext>
          </a:extLst>
        </xdr:cNvPr>
        <xdr:cNvSpPr txBox="1">
          <a:spLocks noChangeArrowheads="1"/>
        </xdr:cNvSpPr>
      </xdr:nvSpPr>
      <xdr:spPr bwMode="auto">
        <a:xfrm>
          <a:off x="5455920" y="20574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P87"/>
  <sheetViews>
    <sheetView showGridLines="0" tabSelected="1" workbookViewId="0">
      <pane ySplit="7" topLeftCell="A8" activePane="bottomLeft" state="frozen"/>
      <selection pane="bottomLeft" activeCell="I18" sqref="I18"/>
    </sheetView>
  </sheetViews>
  <sheetFormatPr defaultColWidth="9.109375" defaultRowHeight="13.2" x14ac:dyDescent="0.25"/>
  <cols>
    <col min="1" max="1" width="9.109375" style="1"/>
    <col min="2" max="2" width="10.109375" style="1" customWidth="1"/>
    <col min="3" max="3" width="27.33203125" style="1" customWidth="1"/>
    <col min="4" max="4" width="11.88671875" style="1" customWidth="1"/>
    <col min="5" max="5" width="11.44140625" style="1" customWidth="1"/>
    <col min="6" max="16384" width="9.109375" style="1"/>
  </cols>
  <sheetData>
    <row r="1" spans="2:16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6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6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2:16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2:16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2:16" ht="15.6" customHeight="1" x14ac:dyDescent="0.25"/>
    <row r="9" spans="2:16" ht="15.6" customHeight="1" thickBot="1" x14ac:dyDescent="0.3"/>
    <row r="10" spans="2:16" ht="15.6" customHeight="1" thickBot="1" x14ac:dyDescent="0.35">
      <c r="C10" s="3"/>
      <c r="D10" s="4" t="s">
        <v>0</v>
      </c>
      <c r="E10" s="5" t="s">
        <v>1</v>
      </c>
      <c r="F10" s="6"/>
    </row>
    <row r="11" spans="2:16" ht="15.6" customHeight="1" x14ac:dyDescent="0.3">
      <c r="C11" s="7" t="s">
        <v>9</v>
      </c>
      <c r="D11" s="14">
        <v>1754858</v>
      </c>
      <c r="E11" s="8">
        <f>-MtM_A</f>
        <v>-1754858</v>
      </c>
      <c r="F11" s="6"/>
      <c r="H11" t="s">
        <v>12</v>
      </c>
    </row>
    <row r="12" spans="2:16" ht="15.6" customHeight="1" x14ac:dyDescent="0.3">
      <c r="C12" s="9" t="s">
        <v>8</v>
      </c>
      <c r="D12" s="15">
        <v>0</v>
      </c>
      <c r="E12" s="13">
        <v>0</v>
      </c>
      <c r="F12" s="6"/>
      <c r="H12" t="s">
        <v>13</v>
      </c>
    </row>
    <row r="13" spans="2:16" ht="15.6" customHeight="1" x14ac:dyDescent="0.3">
      <c r="C13" s="9" t="s">
        <v>2</v>
      </c>
      <c r="D13" s="15">
        <v>1000000</v>
      </c>
      <c r="E13" s="13">
        <f>Threshold_A</f>
        <v>1000000</v>
      </c>
      <c r="F13" s="6"/>
      <c r="H13" t="s">
        <v>14</v>
      </c>
    </row>
    <row r="14" spans="2:16" ht="15.6" customHeight="1" x14ac:dyDescent="0.3">
      <c r="C14" s="9" t="s">
        <v>11</v>
      </c>
      <c r="D14" s="15">
        <v>0</v>
      </c>
      <c r="E14" s="10">
        <f>-CollateralHeld_A</f>
        <v>0</v>
      </c>
      <c r="F14" s="6"/>
      <c r="H14" t="s">
        <v>15</v>
      </c>
    </row>
    <row r="15" spans="2:16" ht="15.6" customHeight="1" x14ac:dyDescent="0.3">
      <c r="C15" s="9" t="s">
        <v>3</v>
      </c>
      <c r="D15" s="15">
        <v>100000</v>
      </c>
      <c r="E15" s="13">
        <v>10000</v>
      </c>
      <c r="F15" s="6"/>
    </row>
    <row r="16" spans="2:16" ht="15.6" customHeight="1" x14ac:dyDescent="0.3">
      <c r="C16" s="9" t="s">
        <v>4</v>
      </c>
      <c r="D16" s="15">
        <v>25000</v>
      </c>
      <c r="E16" s="10">
        <f>-Rounding_A</f>
        <v>-25000</v>
      </c>
      <c r="F16" s="6"/>
    </row>
    <row r="17" spans="3:6" ht="15.6" customHeight="1" thickBot="1" x14ac:dyDescent="0.35">
      <c r="C17" s="9" t="s">
        <v>10</v>
      </c>
      <c r="D17" s="11">
        <f>MtM_A+IA_A-CollateralHeld_A</f>
        <v>1754858</v>
      </c>
      <c r="E17" s="10">
        <f>MtM_B+IA_B-E14</f>
        <v>-1754858</v>
      </c>
      <c r="F17" s="6"/>
    </row>
    <row r="18" spans="3:6" ht="15.6" customHeight="1" thickBot="1" x14ac:dyDescent="0.35">
      <c r="C18" s="3" t="s">
        <v>5</v>
      </c>
      <c r="D18" s="16" cm="1">
        <f t="array" ref="D18">CalcCollateral(MtM_A,IA_A,IA_B,Threshold_A,Threshold_B,CollateralHeld_A,MTA_A,MTA_B,Rounding_A)</f>
        <v>775000</v>
      </c>
      <c r="E18" s="17" cm="1">
        <f t="array" ref="E18">CalcCollateral(MtM_B,IA_B,IA_A,Threshold_B,Threshold_A,E14,MTA_B,MTA_A,Rounding_B)</f>
        <v>-775000</v>
      </c>
      <c r="F18" s="6"/>
    </row>
    <row r="19" spans="3:6" ht="15.6" customHeight="1" x14ac:dyDescent="0.3">
      <c r="C19" s="12"/>
      <c r="D19" s="12"/>
      <c r="E19" s="12"/>
      <c r="F19" s="6"/>
    </row>
    <row r="20" spans="3:6" ht="15.6" customHeight="1" x14ac:dyDescent="0.3">
      <c r="C20" s="12"/>
      <c r="D20" s="12"/>
      <c r="E20" s="12"/>
      <c r="F20" s="6"/>
    </row>
    <row r="21" spans="3:6" ht="15.6" customHeight="1" x14ac:dyDescent="0.3">
      <c r="C21" s="6" t="s">
        <v>6</v>
      </c>
      <c r="D21" s="12"/>
      <c r="E21" s="12"/>
      <c r="F21" s="6"/>
    </row>
    <row r="22" spans="3:6" ht="15.6" customHeight="1" x14ac:dyDescent="0.3">
      <c r="C22" s="6" t="s">
        <v>16</v>
      </c>
      <c r="D22" s="12"/>
      <c r="E22" s="12"/>
      <c r="F22" s="6"/>
    </row>
    <row r="23" spans="3:6" ht="15.6" customHeight="1" x14ac:dyDescent="0.3">
      <c r="C23" s="6" t="s">
        <v>7</v>
      </c>
      <c r="D23" s="12"/>
      <c r="E23" s="12"/>
      <c r="F23" s="6"/>
    </row>
    <row r="24" spans="3:6" ht="15.6" customHeight="1" x14ac:dyDescent="0.25">
      <c r="C24" s="6"/>
      <c r="D24" s="6"/>
      <c r="E24" s="6"/>
      <c r="F24" s="6"/>
    </row>
    <row r="25" spans="3:6" ht="17.399999999999999" customHeight="1" x14ac:dyDescent="0.25">
      <c r="C25" s="6"/>
      <c r="D25" s="6"/>
      <c r="E25" s="6"/>
      <c r="F25" s="6"/>
    </row>
    <row r="26" spans="3:6" ht="15" customHeight="1" x14ac:dyDescent="0.25">
      <c r="C26" s="6"/>
      <c r="D26" s="6"/>
      <c r="E26" s="6"/>
      <c r="F26" s="6"/>
    </row>
    <row r="27" spans="3:6" ht="15" customHeight="1" x14ac:dyDescent="0.25"/>
    <row r="28" spans="3:6" ht="15" customHeight="1" x14ac:dyDescent="0.25"/>
    <row r="29" spans="3:6" ht="15" customHeight="1" x14ac:dyDescent="0.25"/>
    <row r="30" spans="3:6" ht="15" customHeight="1" x14ac:dyDescent="0.25"/>
    <row r="31" spans="3:6" ht="15" customHeight="1" x14ac:dyDescent="0.25"/>
    <row r="32" spans="3:6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</sheetData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14" baseType="lpstr">
      <vt:lpstr>7.1 Collateral Calculation</vt:lpstr>
      <vt:lpstr>CollateralHeld_A</vt:lpstr>
      <vt:lpstr>CSA_A</vt:lpstr>
      <vt:lpstr>CSA_B</vt:lpstr>
      <vt:lpstr>IA_A</vt:lpstr>
      <vt:lpstr>IA_B</vt:lpstr>
      <vt:lpstr>MTA_A</vt:lpstr>
      <vt:lpstr>MTA_B</vt:lpstr>
      <vt:lpstr>MtM_A</vt:lpstr>
      <vt:lpstr>MtM_B</vt:lpstr>
      <vt:lpstr>Rounding_A</vt:lpstr>
      <vt:lpstr>Rounding_B</vt:lpstr>
      <vt:lpstr>Threshold_A</vt:lpstr>
      <vt:lpstr>Threshold_B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2026-06-10T10:46:19Z</dcterms:modified>
</cp:coreProperties>
</file>