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02eee3437eb7218/Documents/xVA Book 5th/Spreadsheets/"/>
    </mc:Choice>
  </mc:AlternateContent>
  <xr:revisionPtr revIDLastSave="50" documentId="8_{61B6D108-3462-4A9D-968A-80B580D186CA}" xr6:coauthVersionLast="47" xr6:coauthVersionMax="47" xr10:uidLastSave="{F339CB53-0636-46B5-ABB0-83F7CFE58DD0}"/>
  <bookViews>
    <workbookView xWindow="-108" yWindow="-108" windowWidth="23256" windowHeight="13896" xr2:uid="{00000000-000D-0000-FFFF-FFFF00000000}"/>
  </bookViews>
  <sheets>
    <sheet name="6.1 (5cntrptys)" sheetId="2" r:id="rId1"/>
    <sheet name="6.1 (10cntrptys)" sheetId="4" r:id="rId2"/>
  </sheets>
  <functionGroups builtInGroupCount="19"/>
  <definedNames>
    <definedName name="solver_adj" localSheetId="1" hidden="1">'6.1 (10cntrptys)'!#REF!,'6.1 (10cntrptys)'!#REF!,'6.1 (10cntrptys)'!#REF!,'6.1 (10cntrptys)'!#REF!,'6.1 (10cntrptys)'!#REF!,'6.1 (10cntrptys)'!#REF!,'6.1 (10cntrptys)'!#REF!,'6.1 (10cntrptys)'!#REF!,'6.1 (10cntrptys)'!#REF!</definedName>
    <definedName name="solver_adj" localSheetId="0" hidden="1">'6.1 (5cntrptys)'!$D$17:$G$17,'6.1 (5cntrptys)'!$E$18:$G$18,'6.1 (5cntrptys)'!$F$19:$G$19,'6.1 (5cntrptys)'!$G$20</definedName>
    <definedName name="solver_cvg" localSheetId="1" hidden="1">0.0001</definedName>
    <definedName name="solver_cvg" localSheetId="0" hidden="1">0.0001</definedName>
    <definedName name="solver_drv" localSheetId="1" hidden="1">2</definedName>
    <definedName name="solver_drv" localSheetId="0" hidden="1">1</definedName>
    <definedName name="solver_eng" localSheetId="1" hidden="1">3</definedName>
    <definedName name="solver_eng" localSheetId="0" hidden="1">1</definedName>
    <definedName name="solver_est" localSheetId="1" hidden="1">1</definedName>
    <definedName name="solver_est" localSheetId="0" hidden="1">1</definedName>
    <definedName name="solver_itr" localSheetId="1" hidden="1">2147483647</definedName>
    <definedName name="solver_itr" localSheetId="0" hidden="1">2147483647</definedName>
    <definedName name="solver_lhs1" localSheetId="1" hidden="1">'6.1 (10cntrptys)'!#REF!</definedName>
    <definedName name="solver_lhs1" localSheetId="0" hidden="1">'6.1 (5cntrptys)'!$H$10</definedName>
    <definedName name="solver_lhs10" localSheetId="1" hidden="1">'6.1 (10cntrptys)'!#REF!</definedName>
    <definedName name="solver_lhs2" localSheetId="1" hidden="1">'6.1 (10cntrptys)'!#REF!</definedName>
    <definedName name="solver_lhs2" localSheetId="0" hidden="1">'6.1 (5cntrptys)'!$H$11</definedName>
    <definedName name="solver_lhs3" localSheetId="1" hidden="1">'6.1 (10cntrptys)'!#REF!</definedName>
    <definedName name="solver_lhs3" localSheetId="0" hidden="1">'6.1 (5cntrptys)'!$H$12</definedName>
    <definedName name="solver_lhs4" localSheetId="1" hidden="1">'6.1 (10cntrptys)'!#REF!</definedName>
    <definedName name="solver_lhs4" localSheetId="0" hidden="1">'6.1 (5cntrptys)'!$H$13</definedName>
    <definedName name="solver_lhs5" localSheetId="1" hidden="1">'6.1 (10cntrptys)'!#REF!</definedName>
    <definedName name="solver_lhs5" localSheetId="0" hidden="1">'6.1 (5cntrptys)'!$H$9</definedName>
    <definedName name="solver_lhs6" localSheetId="1" hidden="1">'6.1 (10cntrptys)'!#REF!</definedName>
    <definedName name="solver_lhs7" localSheetId="1" hidden="1">'6.1 (10cntrptys)'!#REF!</definedName>
    <definedName name="solver_lhs8" localSheetId="1" hidden="1">'6.1 (10cntrptys)'!#REF!</definedName>
    <definedName name="solver_lhs9" localSheetId="1" hidden="1">'6.1 (10cntrptys)'!#REF!</definedName>
    <definedName name="solver_lin" localSheetId="0" hidden="1">2</definedName>
    <definedName name="solver_mip" localSheetId="1" hidden="1">2147483647</definedName>
    <definedName name="solver_mip" localSheetId="0" hidden="1">2147483647</definedName>
    <definedName name="solver_mni" localSheetId="1" hidden="1">30</definedName>
    <definedName name="solver_mni" localSheetId="0" hidden="1">30</definedName>
    <definedName name="solver_mrt" localSheetId="1" hidden="1">0.075</definedName>
    <definedName name="solver_mrt" localSheetId="0" hidden="1">0.075</definedName>
    <definedName name="solver_msl" localSheetId="1" hidden="1">2</definedName>
    <definedName name="solver_msl" localSheetId="0" hidden="1">2</definedName>
    <definedName name="solver_neg" localSheetId="1" hidden="1">2</definedName>
    <definedName name="solver_neg" localSheetId="0" hidden="1">1</definedName>
    <definedName name="solver_nod" localSheetId="1" hidden="1">2147483647</definedName>
    <definedName name="solver_nod" localSheetId="0" hidden="1">2147483647</definedName>
    <definedName name="solver_num" localSheetId="1" hidden="1">10</definedName>
    <definedName name="solver_num" localSheetId="0" hidden="1">5</definedName>
    <definedName name="solver_nwt" localSheetId="1" hidden="1">1</definedName>
    <definedName name="solver_nwt" localSheetId="0" hidden="1">1</definedName>
    <definedName name="solver_opt" localSheetId="1" hidden="1">'6.1 (10cntrptys)'!#REF!</definedName>
    <definedName name="solver_opt" localSheetId="0" hidden="1">'6.1 (5cntrptys)'!$K$18</definedName>
    <definedName name="solver_pre" localSheetId="1" hidden="1">0.000001</definedName>
    <definedName name="solver_pre" localSheetId="0" hidden="1">0.000001</definedName>
    <definedName name="solver_rbv" localSheetId="1" hidden="1">2</definedName>
    <definedName name="solver_rbv" localSheetId="0" hidden="1">1</definedName>
    <definedName name="solver_rel1" localSheetId="1" hidden="1">2</definedName>
    <definedName name="solver_rel1" localSheetId="0" hidden="1">2</definedName>
    <definedName name="solver_rel10" localSheetId="1" hidden="1">2</definedName>
    <definedName name="solver_rel2" localSheetId="1" hidden="1">2</definedName>
    <definedName name="solver_rel2" localSheetId="0" hidden="1">2</definedName>
    <definedName name="solver_rel3" localSheetId="1" hidden="1">2</definedName>
    <definedName name="solver_rel3" localSheetId="0" hidden="1">2</definedName>
    <definedName name="solver_rel4" localSheetId="1" hidden="1">2</definedName>
    <definedName name="solver_rel4" localSheetId="0" hidden="1">2</definedName>
    <definedName name="solver_rel5" localSheetId="1" hidden="1">2</definedName>
    <definedName name="solver_rel5" localSheetId="0" hidden="1">2</definedName>
    <definedName name="solver_rel6" localSheetId="1" hidden="1">2</definedName>
    <definedName name="solver_rel7" localSheetId="1" hidden="1">2</definedName>
    <definedName name="solver_rel8" localSheetId="1" hidden="1">2</definedName>
    <definedName name="solver_rel9" localSheetId="1" hidden="1">2</definedName>
    <definedName name="solver_rhs1" localSheetId="1" hidden="1">'6.1 (10cntrptys)'!$M$9</definedName>
    <definedName name="solver_rhs1" localSheetId="0" hidden="1">'6.1 (5cntrptys)'!$H$18</definedName>
    <definedName name="solver_rhs10" localSheetId="1" hidden="1">'6.1 (10cntrptys)'!$M$18</definedName>
    <definedName name="solver_rhs2" localSheetId="1" hidden="1">'6.1 (10cntrptys)'!$M$10</definedName>
    <definedName name="solver_rhs2" localSheetId="0" hidden="1">'6.1 (5cntrptys)'!$H$19</definedName>
    <definedName name="solver_rhs3" localSheetId="1" hidden="1">'6.1 (10cntrptys)'!$M$11</definedName>
    <definedName name="solver_rhs3" localSheetId="0" hidden="1">'6.1 (5cntrptys)'!$H$20</definedName>
    <definedName name="solver_rhs4" localSheetId="1" hidden="1">'6.1 (10cntrptys)'!$M$12</definedName>
    <definedName name="solver_rhs4" localSheetId="0" hidden="1">'6.1 (5cntrptys)'!$H$21</definedName>
    <definedName name="solver_rhs5" localSheetId="1" hidden="1">'6.1 (10cntrptys)'!$M$13</definedName>
    <definedName name="solver_rhs5" localSheetId="0" hidden="1">'6.1 (5cntrptys)'!$H$17</definedName>
    <definedName name="solver_rhs6" localSheetId="1" hidden="1">'6.1 (10cntrptys)'!$M$14</definedName>
    <definedName name="solver_rhs7" localSheetId="1" hidden="1">'6.1 (10cntrptys)'!$M$15</definedName>
    <definedName name="solver_rhs8" localSheetId="1" hidden="1">'6.1 (10cntrptys)'!$M$16</definedName>
    <definedName name="solver_rhs9" localSheetId="1" hidden="1">'6.1 (10cntrptys)'!$M$17</definedName>
    <definedName name="solver_rlx" localSheetId="1" hidden="1">2</definedName>
    <definedName name="solver_rlx" localSheetId="0" hidden="1">2</definedName>
    <definedName name="solver_rsd" localSheetId="1" hidden="1">0</definedName>
    <definedName name="solver_rsd" localSheetId="0" hidden="1">0</definedName>
    <definedName name="solver_scl" localSheetId="1" hidden="1">2</definedName>
    <definedName name="solver_scl" localSheetId="0" hidden="1">1</definedName>
    <definedName name="solver_sho" localSheetId="1" hidden="1">2</definedName>
    <definedName name="solver_sho" localSheetId="0" hidden="1">2</definedName>
    <definedName name="solver_ssz" localSheetId="1" hidden="1">100</definedName>
    <definedName name="solver_ssz" localSheetId="0" hidden="1">100</definedName>
    <definedName name="solver_tim" localSheetId="1" hidden="1">2147483647</definedName>
    <definedName name="solver_tim" localSheetId="0" hidden="1">2147483647</definedName>
    <definedName name="solver_tol" localSheetId="1" hidden="1">0.01</definedName>
    <definedName name="solver_tol" localSheetId="0" hidden="1">0.01</definedName>
    <definedName name="solver_typ" localSheetId="1" hidden="1">2</definedName>
    <definedName name="solver_typ" localSheetId="0" hidden="1">2</definedName>
    <definedName name="solver_val" localSheetId="1" hidden="1">0</definedName>
    <definedName name="solver_val" localSheetId="0" hidden="1">0</definedName>
    <definedName name="solver_ver" localSheetId="1" hidden="1">3</definedName>
    <definedName name="solver_ver" localSheetId="0" hidden="1">3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2" l="1"/>
  <c r="H12" i="2"/>
  <c r="H11" i="2"/>
  <c r="H10" i="2"/>
  <c r="H9" i="2"/>
  <c r="H17" i="2"/>
  <c r="F21" i="2"/>
  <c r="E21" i="2"/>
  <c r="E20" i="2"/>
  <c r="D21" i="2"/>
  <c r="D20" i="2"/>
  <c r="D19" i="2"/>
  <c r="C21" i="2"/>
  <c r="C20" i="2"/>
  <c r="C19" i="2"/>
  <c r="C18" i="2"/>
  <c r="H18" i="2" s="1"/>
  <c r="C24" i="2" a="1"/>
  <c r="C24" i="2" s="1"/>
  <c r="C25" i="2" a="1"/>
  <c r="C22" i="4" a="1"/>
  <c r="C25" i="2" l="1"/>
  <c r="D26" i="2"/>
  <c r="E26" i="2"/>
  <c r="D27" i="2"/>
  <c r="E29" i="2"/>
  <c r="F28" i="2"/>
  <c r="C26" i="2"/>
  <c r="H26" i="2" s="1"/>
  <c r="I26" i="2" s="1"/>
  <c r="G25" i="2"/>
  <c r="G27" i="2"/>
  <c r="C27" i="2"/>
  <c r="F25" i="2"/>
  <c r="D29" i="2"/>
  <c r="E28" i="2"/>
  <c r="E25" i="2"/>
  <c r="F27" i="2"/>
  <c r="G26" i="2"/>
  <c r="D25" i="2"/>
  <c r="C29" i="2"/>
  <c r="G29" i="2"/>
  <c r="F29" i="2"/>
  <c r="E27" i="2"/>
  <c r="D28" i="2"/>
  <c r="C28" i="2"/>
  <c r="G28" i="2"/>
  <c r="F26" i="2"/>
  <c r="C22" i="4"/>
  <c r="H19" i="2"/>
  <c r="H20" i="2"/>
  <c r="H21" i="2"/>
  <c r="D24" i="2"/>
  <c r="E24" i="2"/>
  <c r="F24" i="2"/>
  <c r="G24" i="2"/>
  <c r="H29" i="2" l="1"/>
  <c r="I29" i="2" s="1"/>
  <c r="H28" i="2"/>
  <c r="I28" i="2" s="1"/>
  <c r="H27" i="2"/>
  <c r="I27" i="2" s="1"/>
  <c r="K25" i="2"/>
  <c r="H25" i="2"/>
  <c r="I25" i="2" s="1"/>
  <c r="K26" i="2"/>
  <c r="K27" i="2" l="1"/>
  <c r="K17" i="2"/>
  <c r="M9" i="4" l="1"/>
  <c r="K18" i="4" a="1"/>
  <c r="K18" i="4" s="1"/>
  <c r="J17" i="4" a="1"/>
  <c r="J18" i="4" s="1"/>
  <c r="I16" i="4" a="1"/>
  <c r="I18" i="4" s="1"/>
  <c r="H15" i="4" a="1"/>
  <c r="H17" i="4" s="1"/>
  <c r="G14" i="4" a="1"/>
  <c r="G15" i="4" s="1"/>
  <c r="F13" i="4" a="1"/>
  <c r="F18" i="4" s="1"/>
  <c r="E12" i="4" a="1"/>
  <c r="E12" i="4" s="1"/>
  <c r="D11" i="4" a="1"/>
  <c r="D15" i="4" s="1"/>
  <c r="C10" i="4" a="1"/>
  <c r="C10" i="4" s="1"/>
  <c r="C16" i="2" a="1"/>
  <c r="E16" i="2" s="1"/>
  <c r="F17" i="4" l="1"/>
  <c r="I16" i="4"/>
  <c r="F16" i="4"/>
  <c r="E15" i="4"/>
  <c r="F13" i="4"/>
  <c r="D18" i="4"/>
  <c r="C17" i="4"/>
  <c r="D14" i="4"/>
  <c r="E18" i="4"/>
  <c r="E14" i="4"/>
  <c r="H18" i="4"/>
  <c r="C13" i="4"/>
  <c r="D12" i="4"/>
  <c r="E17" i="4"/>
  <c r="E13" i="4"/>
  <c r="G17" i="4"/>
  <c r="D11" i="4"/>
  <c r="E16" i="4"/>
  <c r="F14" i="4"/>
  <c r="G16" i="4"/>
  <c r="C16" i="4"/>
  <c r="C12" i="4"/>
  <c r="F15" i="4"/>
  <c r="G18" i="4"/>
  <c r="G14" i="4"/>
  <c r="H16" i="4"/>
  <c r="I17" i="4"/>
  <c r="J17" i="4"/>
  <c r="C15" i="4"/>
  <c r="C11" i="4"/>
  <c r="D17" i="4"/>
  <c r="D13" i="4"/>
  <c r="H15" i="4"/>
  <c r="C18" i="4"/>
  <c r="C14" i="4"/>
  <c r="D16" i="4"/>
  <c r="M10" i="4"/>
  <c r="F16" i="2"/>
  <c r="C16" i="2"/>
  <c r="G16" i="2"/>
  <c r="D16" i="2"/>
  <c r="F13" i="2"/>
  <c r="E13" i="2"/>
  <c r="D13" i="2"/>
  <c r="C13" i="2"/>
  <c r="E12" i="2"/>
  <c r="D12" i="2"/>
  <c r="C12" i="2"/>
  <c r="D11" i="2"/>
  <c r="C11" i="2"/>
  <c r="C10" i="2"/>
  <c r="C8" i="2" a="1"/>
  <c r="C8" i="2" s="1"/>
  <c r="I17" i="2" l="1"/>
  <c r="P9" i="4"/>
  <c r="P10" i="4"/>
  <c r="P11" i="4"/>
  <c r="I21" i="2"/>
  <c r="M14" i="4"/>
  <c r="M11" i="4"/>
  <c r="M13" i="4"/>
  <c r="M18" i="4"/>
  <c r="M15" i="4"/>
  <c r="M12" i="4"/>
  <c r="M16" i="4"/>
  <c r="M17" i="4"/>
  <c r="K10" i="2"/>
  <c r="K9" i="2"/>
  <c r="I18" i="2"/>
  <c r="F8" i="2"/>
  <c r="K18" i="2"/>
  <c r="E8" i="2"/>
  <c r="D8" i="2"/>
  <c r="G8" i="2"/>
  <c r="M29" i="4" l="1"/>
  <c r="N42" i="4" s="1"/>
  <c r="M25" i="4"/>
  <c r="N38" i="4" s="1"/>
  <c r="M22" i="4"/>
  <c r="P22" i="4"/>
  <c r="P23" i="4"/>
  <c r="P24" i="4"/>
  <c r="N33" i="4"/>
  <c r="N35" i="4"/>
  <c r="M24" i="4"/>
  <c r="N37" i="4" s="1"/>
  <c r="M30" i="4"/>
  <c r="N43" i="4" s="1"/>
  <c r="M31" i="4"/>
  <c r="N44" i="4" s="1"/>
  <c r="M26" i="4"/>
  <c r="N39" i="4" s="1"/>
  <c r="M27" i="4"/>
  <c r="N40" i="4" s="1"/>
  <c r="M28" i="4"/>
  <c r="N41" i="4" s="1"/>
  <c r="M23" i="4"/>
  <c r="N36" i="4" s="1"/>
  <c r="K11" i="2"/>
  <c r="I19" i="2"/>
  <c r="I20" i="2"/>
  <c r="K19" i="2"/>
  <c r="N26" i="4" l="1"/>
  <c r="N23" i="4"/>
  <c r="N31" i="4"/>
  <c r="N22" i="4"/>
  <c r="N29" i="4"/>
  <c r="N25" i="4"/>
  <c r="N30" i="4"/>
  <c r="N24" i="4"/>
  <c r="N28" i="4"/>
  <c r="N27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<sst xmlns="http://schemas.openxmlformats.org/spreadsheetml/2006/main" count="88" uniqueCount="22">
  <si>
    <t>Cntrpty 1</t>
  </si>
  <si>
    <t>Cntrpty 2</t>
  </si>
  <si>
    <t>Cntrpty 3</t>
  </si>
  <si>
    <t>Cntrpty 4</t>
  </si>
  <si>
    <t>Cntrpty 5</t>
  </si>
  <si>
    <t>Total</t>
  </si>
  <si>
    <t>Total Notional</t>
  </si>
  <si>
    <t>Total Notional^2</t>
  </si>
  <si>
    <t>Starting Point</t>
  </si>
  <si>
    <t>Zeros</t>
  </si>
  <si>
    <t>Cntrpty 6</t>
  </si>
  <si>
    <t>Cntrpty 7</t>
  </si>
  <si>
    <t>Cntrpty 8</t>
  </si>
  <si>
    <t>Cntrpty 9</t>
  </si>
  <si>
    <t>Cntrpty 10</t>
  </si>
  <si>
    <t>Connections</t>
  </si>
  <si>
    <t>Solver</t>
  </si>
  <si>
    <t>Simple Tri Compression Algorithm</t>
  </si>
  <si>
    <t>Grey = Fixed</t>
  </si>
  <si>
    <t>White = Calculations</t>
  </si>
  <si>
    <t>Green = Results</t>
  </si>
  <si>
    <t>Blue = Inputs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</si>
</sst>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right"/>
    </xf>
    <xf numFmtId="0" fontId="2" fillId="0" borderId="7" xfId="0" applyFont="1" applyBorder="1"/>
    <xf numFmtId="0" fontId="2" fillId="0" borderId="0" xfId="0" applyFont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2" borderId="0" xfId="0" applyFont="1" applyFill="1"/>
    <xf numFmtId="0" fontId="2" fillId="3" borderId="12" xfId="0" applyFont="1" applyFill="1" applyBorder="1"/>
    <xf numFmtId="0" fontId="2" fillId="3" borderId="13" xfId="0" applyFont="1" applyFill="1" applyBorder="1"/>
    <xf numFmtId="0" fontId="2" fillId="3" borderId="14" xfId="0" applyFont="1" applyFill="1" applyBorder="1"/>
    <xf numFmtId="0" fontId="0" fillId="4" borderId="0" xfId="0" applyFill="1"/>
    <xf numFmtId="0" fontId="0" fillId="4" borderId="10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cvacentral.com/books/credit-value-adjustment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cvacentral.com/books/credit-value-adjustmen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412652</xdr:colOff>
      <xdr:row>4</xdr:row>
      <xdr:rowOff>179949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0826651-DCA1-4AF7-8A4E-EB607AFC9AD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8138160" cy="906780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3000"/>
            </a:lnSpc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Compression Example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1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Multilateral compression example with five counterparties.</a:t>
          </a:r>
        </a:p>
      </xdr:txBody>
    </xdr:sp>
    <xdr:clientData/>
  </xdr:twoCellAnchor>
  <xdr:twoCellAnchor>
    <xdr:from>
      <xdr:col>9</xdr:col>
      <xdr:colOff>952500</xdr:colOff>
      <xdr:row>1</xdr:row>
      <xdr:rowOff>38100</xdr:rowOff>
    </xdr:from>
    <xdr:to>
      <xdr:col>12</xdr:col>
      <xdr:colOff>464820</xdr:colOff>
      <xdr:row>3</xdr:row>
      <xdr:rowOff>127635</xdr:rowOff>
    </xdr:to>
    <xdr:sp macro="" textlink="">
      <xdr:nvSpPr>
        <xdr:cNvPr id="3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BD6570-328C-4251-B350-40E81922CCE4}"/>
            </a:ext>
          </a:extLst>
        </xdr:cNvPr>
        <xdr:cNvSpPr txBox="1">
          <a:spLocks noChangeArrowheads="1"/>
        </xdr:cNvSpPr>
      </xdr:nvSpPr>
      <xdr:spPr bwMode="auto">
        <a:xfrm>
          <a:off x="6438900" y="220980"/>
          <a:ext cx="175260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214532</xdr:colOff>
      <xdr:row>4</xdr:row>
      <xdr:rowOff>179949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C784747-2D6A-4C53-9A40-A4FACA462DF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8139332" cy="911469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3000"/>
            </a:lnSpc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Compression Example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1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Multilateral compression example with ten counterparties.</a:t>
          </a:r>
        </a:p>
      </xdr:txBody>
    </xdr:sp>
    <xdr:clientData/>
  </xdr:twoCellAnchor>
  <xdr:twoCellAnchor>
    <xdr:from>
      <xdr:col>9</xdr:col>
      <xdr:colOff>495300</xdr:colOff>
      <xdr:row>1</xdr:row>
      <xdr:rowOff>45720</xdr:rowOff>
    </xdr:from>
    <xdr:to>
      <xdr:col>12</xdr:col>
      <xdr:colOff>419100</xdr:colOff>
      <xdr:row>3</xdr:row>
      <xdr:rowOff>135255</xdr:rowOff>
    </xdr:to>
    <xdr:sp macro="" textlink="">
      <xdr:nvSpPr>
        <xdr:cNvPr id="3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AD0D32-5150-476D-BD8A-2A3F2E48397B}"/>
            </a:ext>
          </a:extLst>
        </xdr:cNvPr>
        <xdr:cNvSpPr txBox="1">
          <a:spLocks noChangeArrowheads="1"/>
        </xdr:cNvSpPr>
      </xdr:nvSpPr>
      <xdr:spPr bwMode="auto">
        <a:xfrm>
          <a:off x="5981700" y="228600"/>
          <a:ext cx="175260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6:V29"/>
  <sheetViews>
    <sheetView showGridLines="0" tabSelected="1" zoomScaleNormal="100" workbookViewId="0">
      <pane ySplit="5" topLeftCell="A6" activePane="bottomLeft" state="frozen"/>
      <selection pane="bottomLeft" activeCell="O19" sqref="O19"/>
    </sheetView>
  </sheetViews>
  <sheetFormatPr defaultRowHeight="14.4" x14ac:dyDescent="0.3"/>
  <cols>
    <col min="10" max="10" width="14.88671875" bestFit="1" customWidth="1"/>
  </cols>
  <sheetData>
    <row r="6" spans="2:22" ht="15" thickBot="1" x14ac:dyDescent="0.35"/>
    <row r="7" spans="2:22" ht="15" thickBot="1" x14ac:dyDescent="0.35">
      <c r="B7" s="25" t="s">
        <v>8</v>
      </c>
      <c r="C7" s="26"/>
      <c r="D7" s="26"/>
      <c r="E7" s="26"/>
      <c r="F7" s="26"/>
      <c r="G7" s="26"/>
      <c r="H7" s="27"/>
      <c r="N7" t="s">
        <v>21</v>
      </c>
    </row>
    <row r="8" spans="2:22" ht="15" thickBot="1" x14ac:dyDescent="0.35">
      <c r="B8" s="2"/>
      <c r="C8" s="3" t="str">
        <f t="array" ref="C8:G8">TRANSPOSE(B9:B13)</f>
        <v>Cntrpty 1</v>
      </c>
      <c r="D8" s="3" t="str">
        <v>Cntrpty 2</v>
      </c>
      <c r="E8" s="3" t="str">
        <v>Cntrpty 3</v>
      </c>
      <c r="F8" s="3" t="str">
        <v>Cntrpty 4</v>
      </c>
      <c r="G8" s="3" t="str">
        <v>Cntrpty 5</v>
      </c>
      <c r="H8" s="4" t="s">
        <v>5</v>
      </c>
      <c r="M8" s="1"/>
      <c r="N8" t="s">
        <v>18</v>
      </c>
      <c r="O8" s="1"/>
      <c r="P8" s="1"/>
      <c r="V8" s="1"/>
    </row>
    <row r="9" spans="2:22" x14ac:dyDescent="0.3">
      <c r="B9" s="5" t="s">
        <v>0</v>
      </c>
      <c r="D9" s="19">
        <v>95</v>
      </c>
      <c r="E9" s="19">
        <v>0</v>
      </c>
      <c r="F9" s="19">
        <v>-105</v>
      </c>
      <c r="G9" s="19">
        <v>20</v>
      </c>
      <c r="H9" s="6">
        <f>SUM(C9:G9)</f>
        <v>10</v>
      </c>
      <c r="J9" s="2" t="s">
        <v>6</v>
      </c>
      <c r="K9" s="20">
        <f>SUMIF(C9:G13,"&gt;0")-SUMIF(C9:G13,"&lt;0")</f>
        <v>1250</v>
      </c>
      <c r="N9" t="s">
        <v>19</v>
      </c>
      <c r="O9" s="1"/>
      <c r="P9" s="1"/>
      <c r="V9" s="1"/>
    </row>
    <row r="10" spans="2:22" x14ac:dyDescent="0.3">
      <c r="B10" s="5" t="s">
        <v>1</v>
      </c>
      <c r="C10" s="23">
        <f>-D9</f>
        <v>-95</v>
      </c>
      <c r="E10" s="19">
        <v>85</v>
      </c>
      <c r="F10" s="19">
        <v>-60</v>
      </c>
      <c r="G10" s="19">
        <v>95</v>
      </c>
      <c r="H10" s="6">
        <f>SUM(C10:G10)</f>
        <v>25</v>
      </c>
      <c r="J10" s="5" t="s">
        <v>7</v>
      </c>
      <c r="K10" s="21">
        <f>SUMPRODUCT(C9:G13,C9:G13)</f>
        <v>102450</v>
      </c>
      <c r="N10" t="s">
        <v>20</v>
      </c>
      <c r="O10" s="1"/>
      <c r="P10" s="1"/>
    </row>
    <row r="11" spans="2:22" ht="15" thickBot="1" x14ac:dyDescent="0.35">
      <c r="B11" s="5" t="s">
        <v>2</v>
      </c>
      <c r="C11" s="23">
        <f>-E9</f>
        <v>0</v>
      </c>
      <c r="D11" s="23">
        <f>-E10</f>
        <v>-85</v>
      </c>
      <c r="F11" s="19">
        <v>70</v>
      </c>
      <c r="G11" s="19">
        <v>-20</v>
      </c>
      <c r="H11" s="6">
        <f>SUM(C11:G11)</f>
        <v>-35</v>
      </c>
      <c r="J11" s="7" t="s">
        <v>9</v>
      </c>
      <c r="K11" s="22">
        <f>COUNTIF(C9:H13,"=0")</f>
        <v>2</v>
      </c>
      <c r="P11" s="1"/>
    </row>
    <row r="12" spans="2:22" x14ac:dyDescent="0.3">
      <c r="B12" s="5" t="s">
        <v>3</v>
      </c>
      <c r="C12" s="23">
        <f>-F9</f>
        <v>105</v>
      </c>
      <c r="D12" s="23">
        <f>-F10</f>
        <v>60</v>
      </c>
      <c r="E12" s="23">
        <f>-F11</f>
        <v>-70</v>
      </c>
      <c r="G12" s="19">
        <v>-75</v>
      </c>
      <c r="H12" s="6">
        <f>SUM(C12:G12)</f>
        <v>20</v>
      </c>
    </row>
    <row r="13" spans="2:22" ht="15" thickBot="1" x14ac:dyDescent="0.35">
      <c r="B13" s="7" t="s">
        <v>4</v>
      </c>
      <c r="C13" s="24">
        <f>-G9</f>
        <v>-20</v>
      </c>
      <c r="D13" s="24">
        <f>-G10</f>
        <v>-95</v>
      </c>
      <c r="E13" s="24">
        <f>-G11</f>
        <v>20</v>
      </c>
      <c r="F13" s="24">
        <f>-G12</f>
        <v>75</v>
      </c>
      <c r="G13" s="8"/>
      <c r="H13" s="9">
        <f>SUM(C13:G13)</f>
        <v>-20</v>
      </c>
    </row>
    <row r="14" spans="2:22" ht="15" thickBot="1" x14ac:dyDescent="0.35"/>
    <row r="15" spans="2:22" ht="15" thickBot="1" x14ac:dyDescent="0.35">
      <c r="B15" s="25" t="s">
        <v>16</v>
      </c>
      <c r="C15" s="26"/>
      <c r="D15" s="26"/>
      <c r="E15" s="26"/>
      <c r="F15" s="26"/>
      <c r="G15" s="26"/>
      <c r="H15" s="27"/>
    </row>
    <row r="16" spans="2:22" ht="15" thickBot="1" x14ac:dyDescent="0.35">
      <c r="B16" s="2"/>
      <c r="C16" s="3" t="str">
        <f t="array" ref="C16:G16">TRANSPOSE(B17:B21)</f>
        <v>Cntrpty 1</v>
      </c>
      <c r="D16" s="3" t="str">
        <v>Cntrpty 2</v>
      </c>
      <c r="E16" s="3" t="str">
        <v>Cntrpty 3</v>
      </c>
      <c r="F16" s="3" t="str">
        <v>Cntrpty 4</v>
      </c>
      <c r="G16" s="3" t="str">
        <v>Cntrpty 5</v>
      </c>
      <c r="H16" s="4" t="s">
        <v>5</v>
      </c>
      <c r="M16" s="1"/>
      <c r="N16" s="1"/>
      <c r="O16" s="1"/>
      <c r="P16" s="1"/>
    </row>
    <row r="17" spans="2:16" x14ac:dyDescent="0.3">
      <c r="B17" s="5" t="s">
        <v>0</v>
      </c>
      <c r="C17" s="14"/>
      <c r="D17" s="14">
        <v>9.9999999999999911</v>
      </c>
      <c r="E17" s="14">
        <v>0</v>
      </c>
      <c r="F17" s="14">
        <v>0</v>
      </c>
      <c r="G17" s="14">
        <v>0</v>
      </c>
      <c r="H17" s="6">
        <f>SUM(C17:G17)</f>
        <v>9.9999999999999911</v>
      </c>
      <c r="I17" t="str">
        <f>IF(ABS(H9-H17)&gt;0.0001,"FAIL","")</f>
        <v/>
      </c>
      <c r="J17" s="2" t="s">
        <v>6</v>
      </c>
      <c r="K17" s="20">
        <f>SUMIF(C17:G21,"&gt;0")-SUMIF(C17:G21,"&lt;0")</f>
        <v>130</v>
      </c>
      <c r="N17" s="1"/>
      <c r="O17" s="1"/>
      <c r="P17" s="1"/>
    </row>
    <row r="18" spans="2:16" x14ac:dyDescent="0.3">
      <c r="B18" s="5" t="s">
        <v>1</v>
      </c>
      <c r="C18" s="14">
        <f>-D17</f>
        <v>-9.9999999999999911</v>
      </c>
      <c r="D18" s="14"/>
      <c r="E18" s="14">
        <v>35</v>
      </c>
      <c r="F18" s="14">
        <v>0</v>
      </c>
      <c r="G18" s="14">
        <v>0</v>
      </c>
      <c r="H18" s="6">
        <f>SUM(C18:G18)</f>
        <v>25.000000000000007</v>
      </c>
      <c r="I18" t="str">
        <f>IF(ABS(H10-H18)&gt;0.0001,"FAIL","")</f>
        <v/>
      </c>
      <c r="J18" s="5" t="s">
        <v>7</v>
      </c>
      <c r="K18" s="21">
        <f>SUMPRODUCT(C17:G21,C17:G21)</f>
        <v>3449.9999999999995</v>
      </c>
      <c r="O18" s="1"/>
      <c r="P18" s="1"/>
    </row>
    <row r="19" spans="2:16" ht="15" thickBot="1" x14ac:dyDescent="0.35">
      <c r="B19" s="5" t="s">
        <v>2</v>
      </c>
      <c r="C19" s="14">
        <f>-E17</f>
        <v>0</v>
      </c>
      <c r="D19" s="14">
        <f>-E18</f>
        <v>-35</v>
      </c>
      <c r="E19" s="14"/>
      <c r="F19" s="14">
        <v>0</v>
      </c>
      <c r="G19" s="14">
        <v>0</v>
      </c>
      <c r="H19" s="6">
        <f>SUM(C19:G19)</f>
        <v>-35</v>
      </c>
      <c r="I19" t="str">
        <f>IF(ABS(H11-H19)&gt;0.0001,"FAIL","")</f>
        <v/>
      </c>
      <c r="J19" s="7" t="s">
        <v>9</v>
      </c>
      <c r="K19" s="22">
        <f>COUNTIF(C17:H21,"=0")</f>
        <v>14</v>
      </c>
      <c r="P19" s="1"/>
    </row>
    <row r="20" spans="2:16" x14ac:dyDescent="0.3">
      <c r="B20" s="5" t="s">
        <v>3</v>
      </c>
      <c r="C20" s="14">
        <f>-F17</f>
        <v>0</v>
      </c>
      <c r="D20" s="14">
        <f>-F18</f>
        <v>0</v>
      </c>
      <c r="E20" s="14">
        <f>-F19</f>
        <v>0</v>
      </c>
      <c r="F20" s="14"/>
      <c r="G20" s="14">
        <v>20.000000000000004</v>
      </c>
      <c r="H20" s="6">
        <f>SUM(C20:G20)</f>
        <v>20.000000000000004</v>
      </c>
      <c r="I20" t="str">
        <f>IF(ABS(H12-H20)&gt;0.0001,"FAIL","")</f>
        <v/>
      </c>
    </row>
    <row r="21" spans="2:16" ht="15" thickBot="1" x14ac:dyDescent="0.35">
      <c r="B21" s="7" t="s">
        <v>4</v>
      </c>
      <c r="C21" s="17">
        <f>-G17</f>
        <v>0</v>
      </c>
      <c r="D21" s="17">
        <f>-G18</f>
        <v>0</v>
      </c>
      <c r="E21" s="17">
        <f>-G19</f>
        <v>0</v>
      </c>
      <c r="F21" s="17">
        <f>-G20</f>
        <v>-20.000000000000004</v>
      </c>
      <c r="G21" s="17"/>
      <c r="H21" s="9">
        <f>SUM(C21:G21)</f>
        <v>-20.000000000000004</v>
      </c>
      <c r="I21" t="str">
        <f>IF(ABS(H13-H21)&gt;0.0001,"FAIL","")</f>
        <v/>
      </c>
    </row>
    <row r="22" spans="2:16" ht="15" thickBot="1" x14ac:dyDescent="0.35"/>
    <row r="23" spans="2:16" ht="15" thickBot="1" x14ac:dyDescent="0.35">
      <c r="B23" s="25" t="s">
        <v>17</v>
      </c>
      <c r="C23" s="26"/>
      <c r="D23" s="26"/>
      <c r="E23" s="26"/>
      <c r="F23" s="26"/>
      <c r="G23" s="26"/>
      <c r="H23" s="27"/>
    </row>
    <row r="24" spans="2:16" ht="15" thickBot="1" x14ac:dyDescent="0.35">
      <c r="B24" s="2"/>
      <c r="C24" s="3" t="str">
        <f t="array" ref="C24:G24">TRANSPOSE(B25:B29)</f>
        <v>Cntrpty 1</v>
      </c>
      <c r="D24" s="3" t="str">
        <v>Cntrpty 2</v>
      </c>
      <c r="E24" s="3" t="str">
        <v>Cntrpty 3</v>
      </c>
      <c r="F24" s="3" t="str">
        <v>Cntrpty 4</v>
      </c>
      <c r="G24" s="3" t="str">
        <v>Cntrpty 5</v>
      </c>
      <c r="H24" s="4" t="s">
        <v>5</v>
      </c>
    </row>
    <row r="25" spans="2:16" x14ac:dyDescent="0.3">
      <c r="B25" s="5" t="s">
        <v>0</v>
      </c>
      <c r="C25" s="14">
        <f t="array" ref="C25:G29">TriCompress(C9:G13)</f>
        <v>0</v>
      </c>
      <c r="D25" s="14">
        <v>0</v>
      </c>
      <c r="E25" s="14">
        <v>0</v>
      </c>
      <c r="F25" s="14">
        <v>10</v>
      </c>
      <c r="G25" s="14">
        <v>0</v>
      </c>
      <c r="H25" s="6">
        <f>SUM(C25:G25)</f>
        <v>10</v>
      </c>
      <c r="I25" t="str">
        <f>IF(ABS(H9-H25)&gt;0.0001,"FAIL","")</f>
        <v/>
      </c>
      <c r="J25" s="2" t="s">
        <v>6</v>
      </c>
      <c r="K25" s="20">
        <f>SUMIF(C25:G29,"&gt;0")-SUMIF(C25:G29,"&lt;0")</f>
        <v>140</v>
      </c>
    </row>
    <row r="26" spans="2:16" x14ac:dyDescent="0.3">
      <c r="B26" s="5" t="s">
        <v>1</v>
      </c>
      <c r="C26" s="14">
        <v>0</v>
      </c>
      <c r="D26" s="14">
        <v>0</v>
      </c>
      <c r="E26" s="14">
        <v>0</v>
      </c>
      <c r="F26" s="14">
        <v>0</v>
      </c>
      <c r="G26" s="14">
        <v>25</v>
      </c>
      <c r="H26" s="6">
        <f t="shared" ref="H26:H29" si="0">SUM(C26:G26)</f>
        <v>25</v>
      </c>
      <c r="I26" t="str">
        <f>IF(ABS(H10-H26)&gt;0.0001,"FAIL","")</f>
        <v/>
      </c>
      <c r="J26" s="5" t="s">
        <v>7</v>
      </c>
      <c r="K26" s="21">
        <f>SUMPRODUCT(C25:G29,C25:G29)</f>
        <v>3300</v>
      </c>
    </row>
    <row r="27" spans="2:16" ht="15" thickBot="1" x14ac:dyDescent="0.35">
      <c r="B27" s="5" t="s">
        <v>2</v>
      </c>
      <c r="C27" s="14">
        <v>0</v>
      </c>
      <c r="D27" s="14">
        <v>0</v>
      </c>
      <c r="E27" s="14">
        <v>0</v>
      </c>
      <c r="F27" s="14">
        <v>-30</v>
      </c>
      <c r="G27" s="14">
        <v>-5</v>
      </c>
      <c r="H27" s="6">
        <f t="shared" si="0"/>
        <v>-35</v>
      </c>
      <c r="I27" t="str">
        <f>IF(ABS(H11-H27)&gt;0.0001,"FAIL","")</f>
        <v/>
      </c>
      <c r="J27" s="7" t="s">
        <v>9</v>
      </c>
      <c r="K27" s="22">
        <f>COUNTIF(C25:H29,"=0")</f>
        <v>12</v>
      </c>
    </row>
    <row r="28" spans="2:16" x14ac:dyDescent="0.3">
      <c r="B28" s="5" t="s">
        <v>3</v>
      </c>
      <c r="C28" s="14">
        <v>-10</v>
      </c>
      <c r="D28" s="14">
        <v>0</v>
      </c>
      <c r="E28" s="14">
        <v>30</v>
      </c>
      <c r="F28" s="14">
        <v>0</v>
      </c>
      <c r="G28" s="14">
        <v>0</v>
      </c>
      <c r="H28" s="6">
        <f t="shared" si="0"/>
        <v>20</v>
      </c>
      <c r="I28" t="str">
        <f>IF(ABS(H12-H28)&gt;0.0001,"FAIL","")</f>
        <v/>
      </c>
    </row>
    <row r="29" spans="2:16" ht="15" thickBot="1" x14ac:dyDescent="0.35">
      <c r="B29" s="7" t="s">
        <v>4</v>
      </c>
      <c r="C29" s="17">
        <v>0</v>
      </c>
      <c r="D29" s="17">
        <v>-25</v>
      </c>
      <c r="E29" s="17">
        <v>5</v>
      </c>
      <c r="F29" s="17">
        <v>0</v>
      </c>
      <c r="G29" s="17">
        <v>0</v>
      </c>
      <c r="H29" s="9">
        <f t="shared" si="0"/>
        <v>-20</v>
      </c>
      <c r="I29" t="str">
        <f>IF(ABS(H13-H29)&gt;0.0001,"FAIL","")</f>
        <v/>
      </c>
    </row>
  </sheetData>
  <mergeCells count="3">
    <mergeCell ref="B7:H7"/>
    <mergeCell ref="B15:H15"/>
    <mergeCell ref="B23:H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6:R44"/>
  <sheetViews>
    <sheetView showGridLines="0" zoomScaleNormal="100" workbookViewId="0">
      <pane ySplit="5" topLeftCell="A6" activePane="bottomLeft" state="frozen"/>
      <selection pane="bottomLeft" activeCell="A26" sqref="A26"/>
    </sheetView>
  </sheetViews>
  <sheetFormatPr defaultRowHeight="14.4" x14ac:dyDescent="0.3"/>
  <cols>
    <col min="15" max="15" width="14.88671875" bestFit="1" customWidth="1"/>
  </cols>
  <sheetData>
    <row r="6" spans="2:18" ht="15" thickBot="1" x14ac:dyDescent="0.35"/>
    <row r="7" spans="2:18" ht="15" thickBot="1" x14ac:dyDescent="0.35">
      <c r="B7" s="25" t="s">
        <v>8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7"/>
    </row>
    <row r="8" spans="2:18" ht="15" thickBot="1" x14ac:dyDescent="0.35">
      <c r="B8" s="2"/>
      <c r="C8" s="3" t="s">
        <v>0</v>
      </c>
      <c r="D8" s="3" t="s">
        <v>1</v>
      </c>
      <c r="E8" s="3" t="s">
        <v>2</v>
      </c>
      <c r="F8" s="3" t="s">
        <v>3</v>
      </c>
      <c r="G8" s="3" t="s">
        <v>4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4" t="s">
        <v>5</v>
      </c>
      <c r="R8" t="s">
        <v>21</v>
      </c>
    </row>
    <row r="9" spans="2:18" x14ac:dyDescent="0.3">
      <c r="B9" s="5" t="s">
        <v>0</v>
      </c>
      <c r="D9" s="19">
        <v>50</v>
      </c>
      <c r="E9" s="19">
        <v>30</v>
      </c>
      <c r="F9" s="19">
        <v>20</v>
      </c>
      <c r="G9" s="19">
        <v>-40</v>
      </c>
      <c r="H9" s="19">
        <v>-50</v>
      </c>
      <c r="I9" s="19">
        <v>30</v>
      </c>
      <c r="J9" s="19">
        <v>-40</v>
      </c>
      <c r="K9" s="19">
        <v>50</v>
      </c>
      <c r="L9" s="19">
        <v>-50</v>
      </c>
      <c r="M9" s="6">
        <f t="shared" ref="M9:M18" si="0">SUM(C9:L9)</f>
        <v>0</v>
      </c>
      <c r="O9" s="2" t="s">
        <v>6</v>
      </c>
      <c r="P9" s="20">
        <f>SUMIF(C9:L18,"&gt;0")-SUMIF(C9:L18,"&lt;0")</f>
        <v>2840</v>
      </c>
      <c r="R9" t="s">
        <v>18</v>
      </c>
    </row>
    <row r="10" spans="2:18" x14ac:dyDescent="0.3">
      <c r="B10" s="5" t="s">
        <v>1</v>
      </c>
      <c r="C10" s="23">
        <f t="array" ref="C10:C18">-TRANSPOSE(D9:L9)</f>
        <v>-50</v>
      </c>
      <c r="E10" s="19">
        <v>50</v>
      </c>
      <c r="F10" s="19">
        <v>-20</v>
      </c>
      <c r="G10" s="19">
        <v>40</v>
      </c>
      <c r="H10" s="19">
        <v>-20</v>
      </c>
      <c r="I10" s="19">
        <v>-30</v>
      </c>
      <c r="J10" s="19">
        <v>30</v>
      </c>
      <c r="K10" s="19">
        <v>-20</v>
      </c>
      <c r="L10" s="19">
        <v>40</v>
      </c>
      <c r="M10" s="6">
        <f t="shared" si="0"/>
        <v>20</v>
      </c>
      <c r="O10" s="5" t="s">
        <v>7</v>
      </c>
      <c r="P10" s="21">
        <f>SUMPRODUCT(C9:L18,C9:L18)</f>
        <v>108800</v>
      </c>
      <c r="R10" t="s">
        <v>19</v>
      </c>
    </row>
    <row r="11" spans="2:18" ht="15" thickBot="1" x14ac:dyDescent="0.35">
      <c r="B11" s="5" t="s">
        <v>2</v>
      </c>
      <c r="C11" s="23">
        <v>-30</v>
      </c>
      <c r="D11" s="23">
        <f t="array" ref="D11:D18">-TRANSPOSE(E10:L10)</f>
        <v>-50</v>
      </c>
      <c r="F11" s="19">
        <v>40</v>
      </c>
      <c r="G11" s="19">
        <v>60</v>
      </c>
      <c r="H11" s="19">
        <v>-30</v>
      </c>
      <c r="I11" s="19">
        <v>40</v>
      </c>
      <c r="J11" s="19">
        <v>-10</v>
      </c>
      <c r="K11" s="19">
        <v>30</v>
      </c>
      <c r="L11" s="19">
        <v>0</v>
      </c>
      <c r="M11" s="6">
        <f t="shared" si="0"/>
        <v>50</v>
      </c>
      <c r="O11" s="7" t="s">
        <v>15</v>
      </c>
      <c r="P11" s="22">
        <f>(COUNTIF(C9:L18,"&gt;0.00001")+COUNTIF(C9:L18,"&lt;-0.00001"))/2</f>
        <v>43</v>
      </c>
      <c r="R11" t="s">
        <v>20</v>
      </c>
    </row>
    <row r="12" spans="2:18" x14ac:dyDescent="0.3">
      <c r="B12" s="5" t="s">
        <v>3</v>
      </c>
      <c r="C12" s="23">
        <v>-20</v>
      </c>
      <c r="D12" s="23">
        <v>20</v>
      </c>
      <c r="E12" s="23">
        <f t="array" ref="E12:E18">-TRANSPOSE(F11:L11)</f>
        <v>-40</v>
      </c>
      <c r="G12" s="19">
        <v>20</v>
      </c>
      <c r="H12" s="19">
        <v>-50</v>
      </c>
      <c r="I12" s="19">
        <v>-50</v>
      </c>
      <c r="J12" s="19">
        <v>-20</v>
      </c>
      <c r="K12" s="19">
        <v>40</v>
      </c>
      <c r="L12" s="19">
        <v>40</v>
      </c>
      <c r="M12" s="6">
        <f t="shared" si="0"/>
        <v>-60</v>
      </c>
    </row>
    <row r="13" spans="2:18" x14ac:dyDescent="0.3">
      <c r="B13" s="5" t="s">
        <v>4</v>
      </c>
      <c r="C13" s="23">
        <v>40</v>
      </c>
      <c r="D13" s="23">
        <v>-40</v>
      </c>
      <c r="E13" s="23">
        <v>-60</v>
      </c>
      <c r="F13" s="23">
        <f t="array" ref="F13:F18">-TRANSPOSE(G12:L12)</f>
        <v>-20</v>
      </c>
      <c r="H13" s="19">
        <v>-20</v>
      </c>
      <c r="I13" s="19">
        <v>0</v>
      </c>
      <c r="J13" s="19">
        <v>20</v>
      </c>
      <c r="K13" s="19">
        <v>10</v>
      </c>
      <c r="L13" s="19">
        <v>-20</v>
      </c>
      <c r="M13" s="6">
        <f t="shared" si="0"/>
        <v>-90</v>
      </c>
    </row>
    <row r="14" spans="2:18" x14ac:dyDescent="0.3">
      <c r="B14" s="5" t="s">
        <v>10</v>
      </c>
      <c r="C14" s="23">
        <v>50</v>
      </c>
      <c r="D14" s="23">
        <v>20</v>
      </c>
      <c r="E14" s="23">
        <v>30</v>
      </c>
      <c r="F14" s="23">
        <v>50</v>
      </c>
      <c r="G14" s="23">
        <f t="array" ref="G14:G18">-TRANSPOSE(H13:L13)</f>
        <v>20</v>
      </c>
      <c r="I14" s="19">
        <v>-50</v>
      </c>
      <c r="J14" s="19">
        <v>20</v>
      </c>
      <c r="K14" s="19">
        <v>-50</v>
      </c>
      <c r="L14" s="19">
        <v>20</v>
      </c>
      <c r="M14" s="6">
        <f t="shared" si="0"/>
        <v>110</v>
      </c>
    </row>
    <row r="15" spans="2:18" x14ac:dyDescent="0.3">
      <c r="B15" s="5" t="s">
        <v>11</v>
      </c>
      <c r="C15" s="23">
        <v>-30</v>
      </c>
      <c r="D15" s="23">
        <v>30</v>
      </c>
      <c r="E15" s="23">
        <v>-40</v>
      </c>
      <c r="F15" s="23">
        <v>50</v>
      </c>
      <c r="G15" s="23">
        <v>0</v>
      </c>
      <c r="H15" s="23">
        <f t="array" ref="H15:H18">-TRANSPOSE(I14:L14)</f>
        <v>50</v>
      </c>
      <c r="J15" s="19">
        <v>-50</v>
      </c>
      <c r="K15" s="19">
        <v>20</v>
      </c>
      <c r="L15" s="19">
        <v>20</v>
      </c>
      <c r="M15" s="6">
        <f t="shared" si="0"/>
        <v>50</v>
      </c>
    </row>
    <row r="16" spans="2:18" x14ac:dyDescent="0.3">
      <c r="B16" s="5" t="s">
        <v>12</v>
      </c>
      <c r="C16" s="23">
        <v>40</v>
      </c>
      <c r="D16" s="23">
        <v>-30</v>
      </c>
      <c r="E16" s="23">
        <v>10</v>
      </c>
      <c r="F16" s="23">
        <v>20</v>
      </c>
      <c r="G16" s="23">
        <v>-20</v>
      </c>
      <c r="H16" s="23">
        <v>-20</v>
      </c>
      <c r="I16" s="23">
        <f t="array" ref="I16:I18">-TRANSPOSE(J15:L15)</f>
        <v>50</v>
      </c>
      <c r="K16" s="19">
        <v>20</v>
      </c>
      <c r="L16" s="19">
        <v>30</v>
      </c>
      <c r="M16" s="6">
        <f t="shared" si="0"/>
        <v>100</v>
      </c>
    </row>
    <row r="17" spans="2:16" x14ac:dyDescent="0.3">
      <c r="B17" s="5" t="s">
        <v>13</v>
      </c>
      <c r="C17" s="23">
        <v>-50</v>
      </c>
      <c r="D17" s="23">
        <v>20</v>
      </c>
      <c r="E17" s="23">
        <v>-30</v>
      </c>
      <c r="F17" s="23">
        <v>-40</v>
      </c>
      <c r="G17" s="23">
        <v>-10</v>
      </c>
      <c r="H17" s="23">
        <v>50</v>
      </c>
      <c r="I17" s="23">
        <v>-20</v>
      </c>
      <c r="J17" s="23">
        <f t="array" ref="J17:J18">-TRANSPOSE(K16:L16)</f>
        <v>-20</v>
      </c>
      <c r="L17" s="19">
        <v>30</v>
      </c>
      <c r="M17" s="6">
        <f t="shared" si="0"/>
        <v>-70</v>
      </c>
    </row>
    <row r="18" spans="2:16" ht="15" thickBot="1" x14ac:dyDescent="0.35">
      <c r="B18" s="7" t="s">
        <v>14</v>
      </c>
      <c r="C18" s="24">
        <v>50</v>
      </c>
      <c r="D18" s="24">
        <v>-40</v>
      </c>
      <c r="E18" s="24">
        <v>0</v>
      </c>
      <c r="F18" s="24">
        <v>-40</v>
      </c>
      <c r="G18" s="24">
        <v>20</v>
      </c>
      <c r="H18" s="24">
        <v>-20</v>
      </c>
      <c r="I18" s="24">
        <v>-20</v>
      </c>
      <c r="J18" s="24">
        <v>-30</v>
      </c>
      <c r="K18" s="24">
        <f t="array" ref="K18">-TRANSPOSE(L17)</f>
        <v>-30</v>
      </c>
      <c r="L18" s="8"/>
      <c r="M18" s="9">
        <f t="shared" si="0"/>
        <v>-110</v>
      </c>
    </row>
    <row r="19" spans="2:16" ht="15" thickBot="1" x14ac:dyDescent="0.35"/>
    <row r="20" spans="2:16" ht="15" thickBot="1" x14ac:dyDescent="0.35">
      <c r="B20" s="25" t="s">
        <v>17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7"/>
    </row>
    <row r="21" spans="2:16" ht="15" thickBot="1" x14ac:dyDescent="0.35">
      <c r="B21" s="10"/>
      <c r="C21" s="11" t="s">
        <v>0</v>
      </c>
      <c r="D21" s="11" t="s">
        <v>1</v>
      </c>
      <c r="E21" s="11" t="s">
        <v>2</v>
      </c>
      <c r="F21" s="11" t="s">
        <v>3</v>
      </c>
      <c r="G21" s="11" t="s">
        <v>4</v>
      </c>
      <c r="H21" s="11" t="s">
        <v>10</v>
      </c>
      <c r="I21" s="11" t="s">
        <v>11</v>
      </c>
      <c r="J21" s="11" t="s">
        <v>12</v>
      </c>
      <c r="K21" s="11" t="s">
        <v>13</v>
      </c>
      <c r="L21" s="11" t="s">
        <v>14</v>
      </c>
      <c r="M21" s="12" t="s">
        <v>5</v>
      </c>
    </row>
    <row r="22" spans="2:16" x14ac:dyDescent="0.3">
      <c r="B22" s="13" t="s">
        <v>0</v>
      </c>
      <c r="C22" s="14" cm="1">
        <f t="array" ref="C22:L31">TriCompress(C9:L18)</f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5">
        <f t="shared" ref="M22:M31" si="1">SUM(C22:L22)</f>
        <v>0</v>
      </c>
      <c r="N22" t="str">
        <f t="shared" ref="N22:N31" si="2">IF(ABS(M9-M22)&gt;0.0001,"FAIL","")</f>
        <v/>
      </c>
      <c r="O22" s="2" t="s">
        <v>6</v>
      </c>
      <c r="P22" s="20">
        <f>SUMIF(C22:L31,"&gt;0")-SUMIF(C22:L31,"&lt;0")</f>
        <v>840</v>
      </c>
    </row>
    <row r="23" spans="2:16" x14ac:dyDescent="0.3">
      <c r="B23" s="13" t="s">
        <v>1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20</v>
      </c>
      <c r="M23" s="15">
        <f t="shared" si="1"/>
        <v>20</v>
      </c>
      <c r="N23" t="str">
        <f t="shared" si="2"/>
        <v/>
      </c>
      <c r="O23" s="5" t="s">
        <v>7</v>
      </c>
      <c r="P23" s="21">
        <f>SUMPRODUCT(C22:L31,C22:L31)</f>
        <v>46800</v>
      </c>
    </row>
    <row r="24" spans="2:16" ht="15" thickBot="1" x14ac:dyDescent="0.35">
      <c r="B24" s="13" t="s">
        <v>2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40</v>
      </c>
      <c r="I24" s="14">
        <v>0</v>
      </c>
      <c r="J24" s="14">
        <v>10</v>
      </c>
      <c r="K24" s="14">
        <v>0</v>
      </c>
      <c r="L24" s="14">
        <v>0</v>
      </c>
      <c r="M24" s="15">
        <f t="shared" si="1"/>
        <v>50</v>
      </c>
      <c r="N24" t="str">
        <f t="shared" si="2"/>
        <v/>
      </c>
      <c r="O24" s="7" t="s">
        <v>15</v>
      </c>
      <c r="P24" s="22">
        <f>(COUNTIF(C22:L31,"&gt;0.00001")+COUNTIF(C22:L31,"&lt;-0.00001"))/2</f>
        <v>12</v>
      </c>
    </row>
    <row r="25" spans="2:16" x14ac:dyDescent="0.3">
      <c r="B25" s="13" t="s">
        <v>3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-60</v>
      </c>
      <c r="K25" s="14">
        <v>0</v>
      </c>
      <c r="L25" s="14">
        <v>0</v>
      </c>
      <c r="M25" s="15">
        <f t="shared" si="1"/>
        <v>-60</v>
      </c>
      <c r="N25" t="str">
        <f t="shared" si="2"/>
        <v/>
      </c>
    </row>
    <row r="26" spans="2:16" x14ac:dyDescent="0.3">
      <c r="B26" s="13" t="s">
        <v>4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-110</v>
      </c>
      <c r="I26" s="14">
        <v>0</v>
      </c>
      <c r="J26" s="14">
        <v>20</v>
      </c>
      <c r="K26" s="14">
        <v>0</v>
      </c>
      <c r="L26" s="14">
        <v>0</v>
      </c>
      <c r="M26" s="15">
        <f t="shared" si="1"/>
        <v>-90</v>
      </c>
      <c r="N26" t="str">
        <f t="shared" si="2"/>
        <v/>
      </c>
    </row>
    <row r="27" spans="2:16" x14ac:dyDescent="0.3">
      <c r="B27" s="13" t="s">
        <v>10</v>
      </c>
      <c r="C27" s="14">
        <v>0</v>
      </c>
      <c r="D27" s="14">
        <v>0</v>
      </c>
      <c r="E27" s="14">
        <v>-40</v>
      </c>
      <c r="F27" s="14">
        <v>0</v>
      </c>
      <c r="G27" s="14">
        <v>110</v>
      </c>
      <c r="H27" s="14">
        <v>0</v>
      </c>
      <c r="I27" s="14">
        <v>0</v>
      </c>
      <c r="J27" s="14">
        <v>0</v>
      </c>
      <c r="K27" s="14">
        <v>30</v>
      </c>
      <c r="L27" s="14">
        <v>10</v>
      </c>
      <c r="M27" s="15">
        <f t="shared" si="1"/>
        <v>110</v>
      </c>
      <c r="N27" t="str">
        <f t="shared" si="2"/>
        <v/>
      </c>
    </row>
    <row r="28" spans="2:16" x14ac:dyDescent="0.3">
      <c r="B28" s="13" t="s">
        <v>11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20</v>
      </c>
      <c r="L28" s="14">
        <v>30</v>
      </c>
      <c r="M28" s="15">
        <f t="shared" si="1"/>
        <v>50</v>
      </c>
      <c r="N28" t="str">
        <f t="shared" si="2"/>
        <v/>
      </c>
    </row>
    <row r="29" spans="2:16" x14ac:dyDescent="0.3">
      <c r="B29" s="13" t="s">
        <v>12</v>
      </c>
      <c r="C29" s="14">
        <v>0</v>
      </c>
      <c r="D29" s="14">
        <v>0</v>
      </c>
      <c r="E29" s="14">
        <v>-10</v>
      </c>
      <c r="F29" s="14">
        <v>60</v>
      </c>
      <c r="G29" s="14">
        <v>-20</v>
      </c>
      <c r="H29" s="14">
        <v>0</v>
      </c>
      <c r="I29" s="14">
        <v>0</v>
      </c>
      <c r="J29" s="14">
        <v>0</v>
      </c>
      <c r="K29" s="14">
        <v>20</v>
      </c>
      <c r="L29" s="14">
        <v>50</v>
      </c>
      <c r="M29" s="15">
        <f t="shared" si="1"/>
        <v>100</v>
      </c>
      <c r="N29" t="str">
        <f t="shared" si="2"/>
        <v/>
      </c>
    </row>
    <row r="30" spans="2:16" x14ac:dyDescent="0.3">
      <c r="B30" s="13" t="s">
        <v>13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-30</v>
      </c>
      <c r="I30" s="14">
        <v>-20</v>
      </c>
      <c r="J30" s="14">
        <v>-20</v>
      </c>
      <c r="K30" s="14">
        <v>0</v>
      </c>
      <c r="L30" s="14">
        <v>0</v>
      </c>
      <c r="M30" s="15">
        <f t="shared" si="1"/>
        <v>-70</v>
      </c>
      <c r="N30" t="str">
        <f t="shared" si="2"/>
        <v/>
      </c>
    </row>
    <row r="31" spans="2:16" ht="15" thickBot="1" x14ac:dyDescent="0.35">
      <c r="B31" s="16" t="s">
        <v>14</v>
      </c>
      <c r="C31" s="17">
        <v>0</v>
      </c>
      <c r="D31" s="17">
        <v>-20</v>
      </c>
      <c r="E31" s="17">
        <v>0</v>
      </c>
      <c r="F31" s="17">
        <v>0</v>
      </c>
      <c r="G31" s="17">
        <v>0</v>
      </c>
      <c r="H31" s="17">
        <v>-10</v>
      </c>
      <c r="I31" s="17">
        <v>-30</v>
      </c>
      <c r="J31" s="17">
        <v>-50</v>
      </c>
      <c r="K31" s="17">
        <v>0</v>
      </c>
      <c r="L31" s="17">
        <v>0</v>
      </c>
      <c r="M31" s="18">
        <f t="shared" si="1"/>
        <v>-110</v>
      </c>
      <c r="N31" t="str">
        <f t="shared" si="2"/>
        <v/>
      </c>
    </row>
    <row r="32" spans="2:16" x14ac:dyDescent="0.3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</row>
    <row r="33" spans="14:14" x14ac:dyDescent="0.3">
      <c r="N33" t="e">
        <f>IF(ABS(M22-#REF!)&gt;0.0001,"FAIL","")</f>
        <v>#REF!</v>
      </c>
    </row>
    <row r="35" spans="14:14" x14ac:dyDescent="0.3">
      <c r="N35" t="e">
        <f>IF(ABS(M22-#REF!)&gt;0.0001,"FAIL","")</f>
        <v>#REF!</v>
      </c>
    </row>
    <row r="36" spans="14:14" x14ac:dyDescent="0.3">
      <c r="N36" t="e">
        <f>IF(ABS(M23-#REF!)&gt;0.0001,"FAIL","")</f>
        <v>#REF!</v>
      </c>
    </row>
    <row r="37" spans="14:14" x14ac:dyDescent="0.3">
      <c r="N37" t="e">
        <f>IF(ABS(M24-#REF!)&gt;0.0001,"FAIL","")</f>
        <v>#REF!</v>
      </c>
    </row>
    <row r="38" spans="14:14" x14ac:dyDescent="0.3">
      <c r="N38" t="e">
        <f>IF(ABS(M25-#REF!)&gt;0.0001,"FAIL","")</f>
        <v>#REF!</v>
      </c>
    </row>
    <row r="39" spans="14:14" x14ac:dyDescent="0.3">
      <c r="N39" t="e">
        <f>IF(ABS(M26-#REF!)&gt;0.0001,"FAIL","")</f>
        <v>#REF!</v>
      </c>
    </row>
    <row r="40" spans="14:14" x14ac:dyDescent="0.3">
      <c r="N40" t="e">
        <f>IF(ABS(M27-#REF!)&gt;0.0001,"FAIL","")</f>
        <v>#REF!</v>
      </c>
    </row>
    <row r="41" spans="14:14" x14ac:dyDescent="0.3">
      <c r="N41" t="e">
        <f>IF(ABS(M28-#REF!)&gt;0.0001,"FAIL","")</f>
        <v>#REF!</v>
      </c>
    </row>
    <row r="42" spans="14:14" x14ac:dyDescent="0.3">
      <c r="N42" t="e">
        <f>IF(ABS(M29-#REF!)&gt;0.0001,"FAIL","")</f>
        <v>#REF!</v>
      </c>
    </row>
    <row r="43" spans="14:14" x14ac:dyDescent="0.3">
      <c r="N43" t="e">
        <f>IF(ABS(M30-#REF!)&gt;0.0001,"FAIL","")</f>
        <v>#REF!</v>
      </c>
    </row>
    <row r="44" spans="14:14" x14ac:dyDescent="0.3">
      <c r="N44" t="e">
        <f>IF(ABS(M31-#REF!)&gt;0.0001,"FAIL","")</f>
        <v>#REF!</v>
      </c>
    </row>
  </sheetData>
  <mergeCells count="2">
    <mergeCell ref="B7:M7"/>
    <mergeCell ref="B20:M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6.1 (5cntrptys)</vt:lpstr>
      <vt:lpstr>6.1 (10cntrptys)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</dc:creator>
  <cp:lastModifiedBy>Jon Gregory</cp:lastModifiedBy>
  <dcterms:created xsi:type="dcterms:W3CDTF">2013-09-04T20:02:43Z</dcterms:created>
  <dcterms:modified xsi:type="dcterms:W3CDTF">2026-06-10T10:44:54Z</dcterms:modified>
</cp:coreProperties>
</file>