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0"/>
  </bookViews>
  <sheets>
    <sheet name="Spreadsheet3.1" sheetId="1" r:id="rId1"/>
    <sheet name="Spreadsheet3.2" sheetId="2" r:id="rId2"/>
  </sheets>
  <definedNames>
    <definedName name="Alpha" localSheetId="1">'Spreadsheet3.2'!#REF!</definedName>
    <definedName name="Alpha">'Spreadsheet3.1'!#REF!</definedName>
    <definedName name="CollateralHeld">'Spreadsheet3.2'!#REF!</definedName>
    <definedName name="CollateralHeld_A">'Spreadsheet3.2'!$D$14</definedName>
    <definedName name="CSA">'Spreadsheet3.2'!#REF!</definedName>
    <definedName name="CSA_A">'Spreadsheet3.2'!$D$17</definedName>
    <definedName name="CSA_B">'Spreadsheet3.2'!$E$17</definedName>
    <definedName name="EE" localSheetId="1">'Spreadsheet3.2'!#REF!</definedName>
    <definedName name="EE">'Spreadsheet3.1'!#REF!</definedName>
    <definedName name="IA">'Spreadsheet3.2'!#REF!</definedName>
    <definedName name="IA_A">'Spreadsheet3.2'!$D$12</definedName>
    <definedName name="IA_B">'Spreadsheet3.2'!$E$12</definedName>
    <definedName name="MeanMtM" localSheetId="1">'Spreadsheet3.2'!#REF!</definedName>
    <definedName name="MeanMtM">'Spreadsheet3.1'!$C$10</definedName>
    <definedName name="MTA">'Spreadsheet3.2'!#REF!</definedName>
    <definedName name="MTA_A">'Spreadsheet3.2'!$D$15</definedName>
    <definedName name="MTA_B">'Spreadsheet3.2'!$E$15</definedName>
    <definedName name="MtM">'Spreadsheet3.2'!#REF!</definedName>
    <definedName name="MtM_A">'Spreadsheet3.2'!$D$11</definedName>
    <definedName name="MtM_B">'Spreadsheet3.2'!$E$11</definedName>
    <definedName name="Mu" localSheetId="1">'Spreadsheet3.2'!#REF!</definedName>
    <definedName name="Mu">'Spreadsheet3.1'!#REF!</definedName>
    <definedName name="PFE" localSheetId="1">'Spreadsheet3.2'!#REF!</definedName>
    <definedName name="PFE">'Spreadsheet3.1'!#REF!</definedName>
    <definedName name="Rounding">'Spreadsheet3.2'!#REF!</definedName>
    <definedName name="Rounding_A">'Spreadsheet3.2'!$D$16</definedName>
    <definedName name="Rounding_B">'Spreadsheet3.2'!$E$16</definedName>
    <definedName name="Sigma" localSheetId="1">'Spreadsheet3.2'!#REF!</definedName>
    <definedName name="Sigma">'Spreadsheet3.1'!#REF!</definedName>
    <definedName name="StdDevMtM" localSheetId="1">'Spreadsheet3.2'!#REF!</definedName>
    <definedName name="StdDevMtM">'Spreadsheet3.1'!$C$11</definedName>
    <definedName name="Threshold">'Spreadsheet3.2'!#REF!</definedName>
    <definedName name="Threshold_A">'Spreadsheet3.2'!$D$13</definedName>
    <definedName name="Threshold_B">'Spreadsheet3.2'!$E$13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<sst xmlns="http://schemas.openxmlformats.org/spreadsheetml/2006/main" count="21" uniqueCount="21">
  <si>
    <t>Parameters</t>
  </si>
  <si>
    <t>Mean</t>
  </si>
  <si>
    <t>Standard deviation</t>
  </si>
  <si>
    <t>Overall Exposure</t>
  </si>
  <si>
    <t>No Netting</t>
  </si>
  <si>
    <t>With Netting</t>
  </si>
  <si>
    <t>Netting factor</t>
  </si>
  <si>
    <t>MtM Values</t>
  </si>
  <si>
    <t>Party A</t>
  </si>
  <si>
    <t>Party B</t>
  </si>
  <si>
    <t>Portfolio MtM</t>
  </si>
  <si>
    <t>Independent amount</t>
  </si>
  <si>
    <t>Threshold</t>
  </si>
  <si>
    <t>Collateral held</t>
  </si>
  <si>
    <t>Minimum transfer amount</t>
  </si>
  <si>
    <t>Rounding</t>
  </si>
  <si>
    <t>Collateral call / return</t>
  </si>
  <si>
    <t>The calculation is made from both party A and party B's point of view</t>
  </si>
  <si>
    <t>If the parties agree on the MtM and collateral parameters they will agree on the collateral required</t>
  </si>
  <si>
    <t>When Party A calls for collateral, it is with respect to Party B's Threshold, MTA etc</t>
  </si>
  <si>
    <t>Uncollateralised exposure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</si>
</sst>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  <numFmt numFmtId="177" formatCode="_-* #,##0.0_-;\-* #,##0.0_-;_-* &quot;-&quot;??_-;_-@_-"/>
    <numFmt numFmtId="178" formatCode="_-* #,##0_-;\-* #,##0_-;_-* &quot;-&quot;??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8.5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0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28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35">
    <xf numFmtId="0" fontId="0" fillId="0" borderId="0" xfId="0" applyAlignment="1">
      <alignment/>
    </xf>
    <xf numFmtId="0" fontId="0" fillId="27" borderId="0" xfId="66" applyFill="1">
      <alignment/>
      <protection/>
    </xf>
    <xf numFmtId="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0" xfId="0" applyNumberFormat="1" applyAlignment="1">
      <alignment/>
    </xf>
    <xf numFmtId="170" fontId="0" fillId="0" borderId="0" xfId="69" applyNumberFormat="1" applyAlignment="1">
      <alignment/>
    </xf>
    <xf numFmtId="173" fontId="0" fillId="0" borderId="17" xfId="0" applyNumberFormat="1" applyBorder="1" applyAlignment="1">
      <alignment/>
    </xf>
    <xf numFmtId="173" fontId="31" fillId="0" borderId="17" xfId="0" applyNumberFormat="1" applyFont="1" applyBorder="1" applyAlignment="1" applyProtection="1">
      <alignment/>
      <protection locked="0"/>
    </xf>
    <xf numFmtId="173" fontId="31" fillId="0" borderId="18" xfId="0" applyNumberFormat="1" applyFont="1" applyBorder="1" applyAlignment="1" applyProtection="1">
      <alignment/>
      <protection locked="0"/>
    </xf>
    <xf numFmtId="0" fontId="28" fillId="0" borderId="19" xfId="0" applyFon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170" fontId="0" fillId="0" borderId="16" xfId="69" applyNumberFormat="1" applyFont="1" applyBorder="1" applyAlignment="1">
      <alignment/>
    </xf>
    <xf numFmtId="170" fontId="0" fillId="0" borderId="18" xfId="69" applyNumberFormat="1" applyBorder="1" applyAlignment="1">
      <alignment/>
    </xf>
    <xf numFmtId="173" fontId="0" fillId="0" borderId="23" xfId="0" applyNumberForma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15" xfId="0" applyFont="1" applyBorder="1" applyAlignment="1">
      <alignment/>
    </xf>
    <xf numFmtId="3" fontId="30" fillId="0" borderId="27" xfId="0" applyNumberFormat="1" applyFont="1" applyBorder="1" applyAlignment="1" applyProtection="1">
      <alignment/>
      <protection locked="0"/>
    </xf>
    <xf numFmtId="3" fontId="26" fillId="0" borderId="23" xfId="0" applyNumberFormat="1" applyFont="1" applyBorder="1" applyAlignment="1">
      <alignment/>
    </xf>
    <xf numFmtId="3" fontId="30" fillId="0" borderId="23" xfId="0" applyNumberFormat="1" applyFont="1" applyBorder="1" applyAlignment="1" applyProtection="1">
      <alignment/>
      <protection locked="0"/>
    </xf>
    <xf numFmtId="0" fontId="26" fillId="0" borderId="14" xfId="0" applyFont="1" applyBorder="1" applyAlignment="1">
      <alignment/>
    </xf>
    <xf numFmtId="3" fontId="30" fillId="0" borderId="28" xfId="0" applyNumberFormat="1" applyFont="1" applyBorder="1" applyAlignment="1" applyProtection="1">
      <alignment/>
      <protection locked="0"/>
    </xf>
    <xf numFmtId="3" fontId="26" fillId="0" borderId="17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3" fontId="26" fillId="0" borderId="27" xfId="0" applyNumberFormat="1" applyFont="1" applyBorder="1" applyAlignment="1" applyProtection="1">
      <alignment/>
      <protection locked="0"/>
    </xf>
    <xf numFmtId="0" fontId="28" fillId="0" borderId="24" xfId="0" applyFont="1" applyBorder="1" applyAlignment="1">
      <alignment horizontal="center"/>
    </xf>
    <xf numFmtId="0" fontId="28" fillId="0" borderId="29" xfId="0" applyFont="1" applyBorder="1" applyAlignment="1">
      <alignment horizontal="center"/>
    </xf>
  </cellXfs>
  <cellStyles count="6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" xfId="47"/>
    <cellStyle name="DataInput" xfId="48"/>
    <cellStyle name="Explanatory Text" xfId="49"/>
    <cellStyle name="Followed Hyperlink" xfId="50"/>
    <cellStyle name="Good" xfId="51"/>
    <cellStyle name="Header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lliers [0]_rating factor" xfId="60"/>
    <cellStyle name="Milliers_rating factor" xfId="61"/>
    <cellStyle name="Monétaire [0]_rating factor" xfId="62"/>
    <cellStyle name="Monétaire_rating factor" xfId="63"/>
    <cellStyle name="Month" xfId="64"/>
    <cellStyle name="Neutral" xfId="65"/>
    <cellStyle name="Normal_LFS_CollateralandCntrptyRisk" xfId="66"/>
    <cellStyle name="Note" xfId="67"/>
    <cellStyle name="Output" xfId="68"/>
    <cellStyle name="Percent" xfId="69"/>
    <cellStyle name="PricingProducts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'Spreadsheet3.1'!$B$14:$B$113</c:f>
              <c:numCache/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123825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9525"/>
          <a:ext cx="44481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Simple Netting Example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Simple illustration of the benefit of netting in reducing credit exposure</a:t>
          </a:r>
        </a:p>
      </xdr:txBody>
    </xdr:sp>
    <xdr:clientData/>
  </xdr:twoCellAnchor>
  <xdr:twoCellAnchor>
    <xdr:from>
      <xdr:col>6</xdr:col>
      <xdr:colOff>247650</xdr:colOff>
      <xdr:row>2</xdr:row>
      <xdr:rowOff>114300</xdr:rowOff>
    </xdr:from>
    <xdr:to>
      <xdr:col>10</xdr:col>
      <xdr:colOff>38100</xdr:colOff>
      <xdr:row>5</xdr:row>
      <xdr:rowOff>66675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4572000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2</xdr:col>
      <xdr:colOff>123825</xdr:colOff>
      <xdr:row>13</xdr:row>
      <xdr:rowOff>0</xdr:rowOff>
    </xdr:from>
    <xdr:to>
      <xdr:col>12</xdr:col>
      <xdr:colOff>285750</xdr:colOff>
      <xdr:row>24</xdr:row>
      <xdr:rowOff>95250</xdr:rowOff>
    </xdr:to>
    <xdr:graphicFrame>
      <xdr:nvGraphicFramePr>
        <xdr:cNvPr id="3" name="Chart 6"/>
        <xdr:cNvGraphicFramePr/>
      </xdr:nvGraphicFramePr>
      <xdr:xfrm>
        <a:off x="1819275" y="2152650"/>
        <a:ext cx="6448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552450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64293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Collateral Calculation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Calculation of collateral required accounting for the different parameters in a collateral agreement.</a:t>
          </a:r>
        </a:p>
      </xdr:txBody>
    </xdr:sp>
    <xdr:clientData/>
  </xdr:twoCellAnchor>
  <xdr:twoCellAnchor>
    <xdr:from>
      <xdr:col>8</xdr:col>
      <xdr:colOff>57150</xdr:colOff>
      <xdr:row>2</xdr:row>
      <xdr:rowOff>114300</xdr:rowOff>
    </xdr:from>
    <xdr:to>
      <xdr:col>11</xdr:col>
      <xdr:colOff>457200</xdr:colOff>
      <xdr:row>5</xdr:row>
      <xdr:rowOff>66675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654367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1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2" max="2" width="16.28125" style="0" bestFit="1" customWidth="1"/>
    <col min="5" max="5" width="12.003906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3.5" thickBot="1"/>
    <row r="9" spans="2:6" ht="13.5" thickBot="1">
      <c r="B9" s="33" t="s">
        <v>0</v>
      </c>
      <c r="C9" s="34"/>
      <c r="E9" s="33" t="s">
        <v>3</v>
      </c>
      <c r="F9" s="34"/>
    </row>
    <row r="10" spans="2:6" ht="12.75">
      <c r="B10" s="3" t="s">
        <v>1</v>
      </c>
      <c r="C10" s="9">
        <v>2</v>
      </c>
      <c r="E10" s="3" t="s">
        <v>4</v>
      </c>
      <c r="F10" s="8">
        <f>SUMIF(B14:B113,"&gt;0")</f>
        <v>445.43462197354756</v>
      </c>
    </row>
    <row r="11" spans="2:6" ht="13.5" thickBot="1">
      <c r="B11" s="5" t="s">
        <v>2</v>
      </c>
      <c r="C11" s="10">
        <v>10</v>
      </c>
      <c r="E11" s="4" t="s">
        <v>5</v>
      </c>
      <c r="F11" s="17">
        <f>MAX(0,SUM(B14:B113))</f>
        <v>80.8757863757413</v>
      </c>
    </row>
    <row r="12" spans="4:7" ht="13.5" thickBot="1">
      <c r="D12" s="6"/>
      <c r="E12" s="15" t="s">
        <v>6</v>
      </c>
      <c r="F12" s="16">
        <f>F11/F10</f>
        <v>0.1815660085365887</v>
      </c>
      <c r="G12" s="2"/>
    </row>
    <row r="13" spans="2:7" ht="13.5" thickBot="1">
      <c r="B13" s="11" t="s">
        <v>7</v>
      </c>
      <c r="D13" s="6"/>
      <c r="E13" s="7"/>
      <c r="F13" s="7"/>
      <c r="G13" s="6"/>
    </row>
    <row r="14" spans="2:4" ht="12.75">
      <c r="B14" s="12">
        <f aca="true" ca="1" t="shared" si="0" ref="B14:B45">MeanMtM+NORMSINV(RAND())*StdDevMtM</f>
        <v>2.698098870837728</v>
      </c>
      <c r="D14" s="6"/>
    </row>
    <row r="15" spans="2:4" ht="12.75">
      <c r="B15" s="13">
        <f ca="1" t="shared" si="0"/>
        <v>0.967436249958086</v>
      </c>
      <c r="D15" s="6"/>
    </row>
    <row r="16" spans="2:4" ht="12.75">
      <c r="B16" s="13">
        <f ca="1" t="shared" si="0"/>
        <v>2.4570030817713793</v>
      </c>
      <c r="D16" s="6"/>
    </row>
    <row r="17" spans="2:4" ht="12.75">
      <c r="B17" s="13">
        <f ca="1" t="shared" si="0"/>
        <v>-10.69067533922585</v>
      </c>
      <c r="D17" s="6"/>
    </row>
    <row r="18" spans="2:4" ht="12.75">
      <c r="B18" s="13">
        <f ca="1" t="shared" si="0"/>
        <v>-6.0247590409597755</v>
      </c>
      <c r="D18" s="6"/>
    </row>
    <row r="19" spans="2:4" ht="12.75">
      <c r="B19" s="13">
        <f ca="1" t="shared" si="0"/>
        <v>1.2240767331183324</v>
      </c>
      <c r="D19" s="6"/>
    </row>
    <row r="20" spans="2:4" ht="12.75">
      <c r="B20" s="13">
        <f ca="1" t="shared" si="0"/>
        <v>-4.6263900192838125</v>
      </c>
      <c r="D20" s="6"/>
    </row>
    <row r="21" spans="2:4" ht="12.75">
      <c r="B21" s="13">
        <f ca="1" t="shared" si="0"/>
        <v>-1.2355793610246417</v>
      </c>
      <c r="D21" s="6"/>
    </row>
    <row r="22" spans="2:4" ht="12.75">
      <c r="B22" s="13">
        <f ca="1" t="shared" si="0"/>
        <v>6.1890510445865985</v>
      </c>
      <c r="D22" s="6"/>
    </row>
    <row r="23" spans="2:4" ht="12.75">
      <c r="B23" s="13">
        <f ca="1" t="shared" si="0"/>
        <v>-4.197735959440449</v>
      </c>
      <c r="D23" s="6"/>
    </row>
    <row r="24" spans="2:4" ht="12.75">
      <c r="B24" s="13">
        <f ca="1" t="shared" si="0"/>
        <v>15.885088672028129</v>
      </c>
      <c r="D24" s="6"/>
    </row>
    <row r="25" spans="2:4" ht="12.75">
      <c r="B25" s="13">
        <f ca="1" t="shared" si="0"/>
        <v>-10.753375874911473</v>
      </c>
      <c r="D25" s="6"/>
    </row>
    <row r="26" spans="2:4" ht="12.75">
      <c r="B26" s="13">
        <f ca="1" t="shared" si="0"/>
        <v>-7.679923624779168</v>
      </c>
      <c r="D26" s="6"/>
    </row>
    <row r="27" spans="2:4" ht="12.75">
      <c r="B27" s="13">
        <f ca="1" t="shared" si="0"/>
        <v>5.993981335867369</v>
      </c>
      <c r="D27" s="6"/>
    </row>
    <row r="28" spans="2:7" ht="12.75">
      <c r="B28" s="13">
        <f ca="1" t="shared" si="0"/>
        <v>10.841812088516892</v>
      </c>
      <c r="G28" s="6"/>
    </row>
    <row r="29" spans="2:7" ht="12.75">
      <c r="B29" s="13">
        <f ca="1" t="shared" si="0"/>
        <v>4.374236365965536</v>
      </c>
      <c r="G29" s="6"/>
    </row>
    <row r="30" spans="2:7" ht="12.75">
      <c r="B30" s="13">
        <f ca="1" t="shared" si="0"/>
        <v>11.167063065063381</v>
      </c>
      <c r="G30" s="6"/>
    </row>
    <row r="31" spans="2:7" ht="12.75">
      <c r="B31" s="13">
        <f ca="1" t="shared" si="0"/>
        <v>13.095177803701475</v>
      </c>
      <c r="G31" s="6"/>
    </row>
    <row r="32" spans="2:7" ht="12.75">
      <c r="B32" s="13">
        <f ca="1" t="shared" si="0"/>
        <v>4.942400550479204</v>
      </c>
      <c r="G32" s="6"/>
    </row>
    <row r="33" spans="2:7" ht="12.75">
      <c r="B33" s="13">
        <f ca="1" t="shared" si="0"/>
        <v>-11.101703330673026</v>
      </c>
      <c r="G33" s="6"/>
    </row>
    <row r="34" spans="2:7" ht="12.75">
      <c r="B34" s="13">
        <f ca="1" t="shared" si="0"/>
        <v>1.0745281133902682</v>
      </c>
      <c r="G34" s="6"/>
    </row>
    <row r="35" spans="2:7" ht="12.75">
      <c r="B35" s="13">
        <f ca="1" t="shared" si="0"/>
        <v>-7.833468327164322</v>
      </c>
      <c r="G35" s="6"/>
    </row>
    <row r="36" spans="2:7" ht="12.75">
      <c r="B36" s="13">
        <f ca="1" t="shared" si="0"/>
        <v>-4.900343067314514</v>
      </c>
      <c r="G36" s="6"/>
    </row>
    <row r="37" spans="2:7" ht="12.75">
      <c r="B37" s="13">
        <f ca="1" t="shared" si="0"/>
        <v>3.7376760737655035</v>
      </c>
      <c r="G37" s="6"/>
    </row>
    <row r="38" spans="2:7" ht="12.75">
      <c r="B38" s="13">
        <f ca="1" t="shared" si="0"/>
        <v>12.107932614547575</v>
      </c>
      <c r="G38" s="6"/>
    </row>
    <row r="39" spans="2:7" ht="12.75">
      <c r="B39" s="13">
        <f ca="1" t="shared" si="0"/>
        <v>-0.8923824620696523</v>
      </c>
      <c r="G39" s="6"/>
    </row>
    <row r="40" spans="2:7" ht="12.75">
      <c r="B40" s="13">
        <f ca="1" t="shared" si="0"/>
        <v>-7.82758651539255</v>
      </c>
      <c r="G40" s="6"/>
    </row>
    <row r="41" spans="2:7" ht="12.75">
      <c r="B41" s="13">
        <f ca="1" t="shared" si="0"/>
        <v>-11.750268466017141</v>
      </c>
      <c r="G41" s="6"/>
    </row>
    <row r="42" spans="2:7" ht="12.75">
      <c r="B42" s="13">
        <f ca="1" t="shared" si="0"/>
        <v>-5.249369010333089</v>
      </c>
      <c r="G42" s="6"/>
    </row>
    <row r="43" spans="2:7" ht="12.75">
      <c r="B43" s="13">
        <f ca="1" t="shared" si="0"/>
        <v>7.014263509941756</v>
      </c>
      <c r="G43" s="6"/>
    </row>
    <row r="44" spans="2:7" ht="12.75">
      <c r="B44" s="13">
        <f ca="1" t="shared" si="0"/>
        <v>-13.229936328167941</v>
      </c>
      <c r="G44" s="6"/>
    </row>
    <row r="45" spans="2:7" ht="12.75">
      <c r="B45" s="13">
        <f ca="1" t="shared" si="0"/>
        <v>14.66440839923623</v>
      </c>
      <c r="G45" s="6"/>
    </row>
    <row r="46" spans="2:7" ht="12.75">
      <c r="B46" s="13">
        <f aca="true" ca="1" t="shared" si="1" ref="B46:B77">MeanMtM+NORMSINV(RAND())*StdDevMtM</f>
        <v>4.877679531408848</v>
      </c>
      <c r="G46" s="6"/>
    </row>
    <row r="47" spans="2:7" ht="12.75">
      <c r="B47" s="13">
        <f ca="1" t="shared" si="1"/>
        <v>15.662224560470978</v>
      </c>
      <c r="G47" s="6"/>
    </row>
    <row r="48" spans="2:7" ht="12.75">
      <c r="B48" s="13">
        <f ca="1" t="shared" si="1"/>
        <v>-1.3681958162948602</v>
      </c>
      <c r="G48" s="6"/>
    </row>
    <row r="49" spans="2:7" ht="12.75">
      <c r="B49" s="13">
        <f ca="1" t="shared" si="1"/>
        <v>5.619002576103644</v>
      </c>
      <c r="G49" s="6"/>
    </row>
    <row r="50" spans="2:7" ht="12.75">
      <c r="B50" s="13">
        <f ca="1" t="shared" si="1"/>
        <v>8.764973157150019</v>
      </c>
      <c r="G50" s="6"/>
    </row>
    <row r="51" spans="2:7" ht="12.75">
      <c r="B51" s="13">
        <f ca="1" t="shared" si="1"/>
        <v>12.480092263155708</v>
      </c>
      <c r="G51" s="6"/>
    </row>
    <row r="52" spans="2:7" ht="12.75">
      <c r="B52" s="13">
        <f ca="1" t="shared" si="1"/>
        <v>-6.510045606012023</v>
      </c>
      <c r="G52" s="6"/>
    </row>
    <row r="53" spans="2:7" ht="12.75">
      <c r="B53" s="13">
        <f ca="1" t="shared" si="1"/>
        <v>-12.7049377034805</v>
      </c>
      <c r="G53" s="6"/>
    </row>
    <row r="54" spans="2:7" ht="12.75">
      <c r="B54" s="13">
        <f ca="1" t="shared" si="1"/>
        <v>15.86951806205387</v>
      </c>
      <c r="G54" s="6"/>
    </row>
    <row r="55" spans="2:7" ht="12.75">
      <c r="B55" s="13">
        <f ca="1" t="shared" si="1"/>
        <v>-3.420466623648621</v>
      </c>
      <c r="G55" s="6"/>
    </row>
    <row r="56" spans="2:7" ht="12.75">
      <c r="B56" s="13">
        <f ca="1" t="shared" si="1"/>
        <v>-3.7507021466161152</v>
      </c>
      <c r="G56" s="6"/>
    </row>
    <row r="57" spans="2:7" ht="12.75">
      <c r="B57" s="13">
        <f ca="1" t="shared" si="1"/>
        <v>8.037306501508757</v>
      </c>
      <c r="G57" s="6"/>
    </row>
    <row r="58" spans="2:7" ht="12.75">
      <c r="B58" s="13">
        <f ca="1" t="shared" si="1"/>
        <v>0.6335653455983463</v>
      </c>
      <c r="G58" s="6"/>
    </row>
    <row r="59" spans="2:7" ht="12.75">
      <c r="B59" s="13">
        <f ca="1" t="shared" si="1"/>
        <v>10.926884301640722</v>
      </c>
      <c r="G59" s="6"/>
    </row>
    <row r="60" spans="2:7" ht="12.75">
      <c r="B60" s="13">
        <f ca="1" t="shared" si="1"/>
        <v>-10.787575152443855</v>
      </c>
      <c r="G60" s="6"/>
    </row>
    <row r="61" spans="2:7" ht="12.75">
      <c r="B61" s="13">
        <f ca="1" t="shared" si="1"/>
        <v>1.1832434495645832</v>
      </c>
      <c r="G61" s="6"/>
    </row>
    <row r="62" spans="2:7" ht="12.75">
      <c r="B62" s="13">
        <f ca="1" t="shared" si="1"/>
        <v>-8.138409622445925</v>
      </c>
      <c r="G62" s="6"/>
    </row>
    <row r="63" spans="2:7" ht="12.75">
      <c r="B63" s="13">
        <f ca="1" t="shared" si="1"/>
        <v>-7.423311251269686</v>
      </c>
      <c r="G63" s="6"/>
    </row>
    <row r="64" spans="2:7" ht="12.75">
      <c r="B64" s="13">
        <f ca="1" t="shared" si="1"/>
        <v>7.044149117563879</v>
      </c>
      <c r="G64" s="6"/>
    </row>
    <row r="65" spans="2:7" ht="12.75">
      <c r="B65" s="13">
        <f ca="1" t="shared" si="1"/>
        <v>-1.5899015374913668</v>
      </c>
      <c r="G65" s="6"/>
    </row>
    <row r="66" spans="2:7" ht="12.75">
      <c r="B66" s="13">
        <f ca="1" t="shared" si="1"/>
        <v>-4.613119603697961</v>
      </c>
      <c r="G66" s="6"/>
    </row>
    <row r="67" spans="2:7" ht="12.75">
      <c r="B67" s="13">
        <f ca="1" t="shared" si="1"/>
        <v>2.4652064360661883</v>
      </c>
      <c r="G67" s="6"/>
    </row>
    <row r="68" spans="2:7" ht="12.75">
      <c r="B68" s="13">
        <f ca="1" t="shared" si="1"/>
        <v>14.804025854429963</v>
      </c>
      <c r="G68" s="6"/>
    </row>
    <row r="69" spans="2:7" ht="12.75">
      <c r="B69" s="13">
        <f ca="1" t="shared" si="1"/>
        <v>1.7145812135713132</v>
      </c>
      <c r="G69" s="6"/>
    </row>
    <row r="70" spans="2:7" ht="12.75">
      <c r="B70" s="13">
        <f ca="1" t="shared" si="1"/>
        <v>8.674837183254407</v>
      </c>
      <c r="G70" s="6"/>
    </row>
    <row r="71" spans="2:7" ht="12.75">
      <c r="B71" s="13">
        <f ca="1" t="shared" si="1"/>
        <v>21.50430486155103</v>
      </c>
      <c r="G71" s="6"/>
    </row>
    <row r="72" spans="2:7" ht="12.75">
      <c r="B72" s="13">
        <f ca="1" t="shared" si="1"/>
        <v>-5.1659155259645635</v>
      </c>
      <c r="G72" s="6"/>
    </row>
    <row r="73" spans="2:7" ht="12.75">
      <c r="B73" s="13">
        <f ca="1" t="shared" si="1"/>
        <v>-0.21946029779362686</v>
      </c>
      <c r="G73" s="6"/>
    </row>
    <row r="74" spans="2:7" ht="12.75">
      <c r="B74" s="13">
        <f ca="1" t="shared" si="1"/>
        <v>-17.112944221057564</v>
      </c>
      <c r="G74" s="6"/>
    </row>
    <row r="75" spans="2:7" ht="12.75">
      <c r="B75" s="13">
        <f ca="1" t="shared" si="1"/>
        <v>1.3111242403495054</v>
      </c>
      <c r="G75" s="6"/>
    </row>
    <row r="76" spans="2:7" ht="12.75">
      <c r="B76" s="13">
        <f ca="1" t="shared" si="1"/>
        <v>3.81260531076134</v>
      </c>
      <c r="G76" s="6"/>
    </row>
    <row r="77" spans="2:7" ht="12.75">
      <c r="B77" s="13">
        <f ca="1" t="shared" si="1"/>
        <v>-0.8169024975583223</v>
      </c>
      <c r="G77" s="6"/>
    </row>
    <row r="78" spans="2:7" ht="12.75">
      <c r="B78" s="13">
        <f aca="true" ca="1" t="shared" si="2" ref="B78:B113">MeanMtM+NORMSINV(RAND())*StdDevMtM</f>
        <v>8.977927491908622</v>
      </c>
      <c r="G78" s="6"/>
    </row>
    <row r="79" spans="2:7" ht="12.75">
      <c r="B79" s="13">
        <f ca="1" t="shared" si="2"/>
        <v>-15.997090783928257</v>
      </c>
      <c r="G79" s="6"/>
    </row>
    <row r="80" spans="2:7" ht="12.75">
      <c r="B80" s="13">
        <f ca="1" t="shared" si="2"/>
        <v>19.61807169092031</v>
      </c>
      <c r="G80" s="6"/>
    </row>
    <row r="81" spans="2:7" ht="12.75">
      <c r="B81" s="13">
        <f ca="1" t="shared" si="2"/>
        <v>-5.8659763661240305</v>
      </c>
      <c r="G81" s="6"/>
    </row>
    <row r="82" spans="2:7" ht="12.75">
      <c r="B82" s="13">
        <f ca="1" t="shared" si="2"/>
        <v>-10.49930812939052</v>
      </c>
      <c r="G82" s="6"/>
    </row>
    <row r="83" spans="2:7" ht="12.75">
      <c r="B83" s="13">
        <f ca="1" t="shared" si="2"/>
        <v>-2.8857456587271493</v>
      </c>
      <c r="G83" s="6"/>
    </row>
    <row r="84" spans="2:7" ht="12.75">
      <c r="B84" s="13">
        <f ca="1" t="shared" si="2"/>
        <v>17.04152977654548</v>
      </c>
      <c r="G84" s="6"/>
    </row>
    <row r="85" spans="2:7" ht="12.75">
      <c r="B85" s="13">
        <f ca="1" t="shared" si="2"/>
        <v>22.835169338655454</v>
      </c>
      <c r="G85" s="6"/>
    </row>
    <row r="86" spans="2:7" ht="12.75">
      <c r="B86" s="13">
        <f ca="1" t="shared" si="2"/>
        <v>-9.062353783611535</v>
      </c>
      <c r="G86" s="6"/>
    </row>
    <row r="87" spans="2:7" ht="12.75">
      <c r="B87" s="13">
        <f ca="1" t="shared" si="2"/>
        <v>11.908667338785355</v>
      </c>
      <c r="G87" s="6"/>
    </row>
    <row r="88" spans="2:7" ht="12.75">
      <c r="B88" s="13">
        <f ca="1" t="shared" si="2"/>
        <v>-13.248351948015975</v>
      </c>
      <c r="G88" s="6"/>
    </row>
    <row r="89" spans="2:7" ht="12.75">
      <c r="B89" s="13">
        <f ca="1" t="shared" si="2"/>
        <v>1.5167827383232582</v>
      </c>
      <c r="G89" s="6"/>
    </row>
    <row r="90" spans="2:7" ht="12.75">
      <c r="B90" s="13">
        <f ca="1" t="shared" si="2"/>
        <v>17.876553234358628</v>
      </c>
      <c r="G90" s="6"/>
    </row>
    <row r="91" spans="2:7" ht="12.75">
      <c r="B91" s="13">
        <f ca="1" t="shared" si="2"/>
        <v>-3.1323073709754645</v>
      </c>
      <c r="G91" s="6"/>
    </row>
    <row r="92" spans="2:7" ht="12.75">
      <c r="B92" s="13">
        <f ca="1" t="shared" si="2"/>
        <v>-5.278843167602265</v>
      </c>
      <c r="G92" s="6"/>
    </row>
    <row r="93" spans="2:7" ht="12.75">
      <c r="B93" s="13">
        <f ca="1" t="shared" si="2"/>
        <v>-8.241191079545242</v>
      </c>
      <c r="G93" s="6"/>
    </row>
    <row r="94" spans="2:7" ht="12.75">
      <c r="B94" s="13">
        <f ca="1" t="shared" si="2"/>
        <v>-0.8539912644271515</v>
      </c>
      <c r="G94" s="6"/>
    </row>
    <row r="95" spans="2:7" ht="12.75">
      <c r="B95" s="13">
        <f ca="1" t="shared" si="2"/>
        <v>18.783350748610534</v>
      </c>
      <c r="G95" s="6"/>
    </row>
    <row r="96" spans="2:7" ht="12.75">
      <c r="B96" s="13">
        <f ca="1" t="shared" si="2"/>
        <v>-6.610993106660956</v>
      </c>
      <c r="G96" s="6"/>
    </row>
    <row r="97" spans="2:7" ht="12.75">
      <c r="B97" s="13">
        <f ca="1" t="shared" si="2"/>
        <v>-14.513883292339436</v>
      </c>
      <c r="G97" s="6"/>
    </row>
    <row r="98" spans="2:7" ht="12.75">
      <c r="B98" s="13">
        <f ca="1" t="shared" si="2"/>
        <v>1.8257757261480965</v>
      </c>
      <c r="G98" s="6"/>
    </row>
    <row r="99" spans="2:7" ht="12.75">
      <c r="B99" s="13">
        <f ca="1" t="shared" si="2"/>
        <v>27.078342746886342</v>
      </c>
      <c r="G99" s="6"/>
    </row>
    <row r="100" ht="12.75">
      <c r="B100" s="13">
        <f ca="1" t="shared" si="2"/>
        <v>-16.22929390339029</v>
      </c>
    </row>
    <row r="101" ht="12.75">
      <c r="B101" s="13">
        <f ca="1" t="shared" si="2"/>
        <v>0.4228282386700375</v>
      </c>
    </row>
    <row r="102" ht="12.75">
      <c r="B102" s="13">
        <f ca="1" t="shared" si="2"/>
        <v>7.219089231876454</v>
      </c>
    </row>
    <row r="103" ht="12.75">
      <c r="B103" s="13">
        <f ca="1" t="shared" si="2"/>
        <v>-5.244762774520474</v>
      </c>
    </row>
    <row r="104" ht="12.75">
      <c r="B104" s="13">
        <f ca="1" t="shared" si="2"/>
        <v>-6.412183405334206</v>
      </c>
    </row>
    <row r="105" ht="12.75">
      <c r="B105" s="13">
        <f ca="1" t="shared" si="2"/>
        <v>-17.171406684725515</v>
      </c>
    </row>
    <row r="106" ht="12.75">
      <c r="B106" s="13">
        <f ca="1" t="shared" si="2"/>
        <v>4.2560514388384245</v>
      </c>
    </row>
    <row r="107" ht="12.75">
      <c r="B107" s="13">
        <f ca="1" t="shared" si="2"/>
        <v>-8.264533472705523</v>
      </c>
    </row>
    <row r="108" ht="12.75">
      <c r="B108" s="13">
        <f ca="1" t="shared" si="2"/>
        <v>0.8001976683850212</v>
      </c>
    </row>
    <row r="109" ht="12.75">
      <c r="B109" s="13">
        <f ca="1" t="shared" si="2"/>
        <v>1.8149791221232017</v>
      </c>
    </row>
    <row r="110" ht="12.75">
      <c r="B110" s="13">
        <f ca="1" t="shared" si="2"/>
        <v>16.495030646325215</v>
      </c>
    </row>
    <row r="111" ht="12.75">
      <c r="B111" s="13">
        <f ca="1" t="shared" si="2"/>
        <v>3.1447162572085534</v>
      </c>
    </row>
    <row r="112" ht="12.75">
      <c r="B112" s="13">
        <f ca="1" t="shared" si="2"/>
        <v>-12.200241266880983</v>
      </c>
    </row>
    <row r="113" ht="13.5" thickBot="1">
      <c r="B113" s="14">
        <f ca="1" t="shared" si="2"/>
        <v>-11.230993806368856</v>
      </c>
    </row>
  </sheetData>
  <sheetProtection/>
  <mergeCells count="2">
    <mergeCell ref="B9:C9"/>
    <mergeCell ref="E9:F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23"/>
  <sheetViews>
    <sheetView showGridLines="0" workbookViewId="0" topLeftCell="A1">
      <pane ySplit="7" topLeftCell="BM8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2" max="2" width="10.140625" style="0" customWidth="1"/>
    <col min="3" max="3" width="27.28125" style="0" customWidth="1"/>
    <col min="4" max="4" width="11.8515625" style="0" customWidth="1"/>
    <col min="5" max="5" width="11.4218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3:5" ht="15.75" thickBot="1">
      <c r="C10" s="18"/>
      <c r="D10" s="19" t="s">
        <v>8</v>
      </c>
      <c r="E10" s="20" t="s">
        <v>9</v>
      </c>
    </row>
    <row r="11" spans="3:5" ht="15">
      <c r="C11" s="25" t="s">
        <v>10</v>
      </c>
      <c r="D11" s="26">
        <v>154595</v>
      </c>
      <c r="E11" s="27">
        <f>-MtM_A</f>
        <v>-154595</v>
      </c>
    </row>
    <row r="12" spans="3:5" ht="15">
      <c r="C12" s="21" t="s">
        <v>11</v>
      </c>
      <c r="D12" s="22">
        <v>0</v>
      </c>
      <c r="E12" s="24">
        <v>0</v>
      </c>
    </row>
    <row r="13" spans="3:5" ht="15">
      <c r="C13" s="21" t="s">
        <v>12</v>
      </c>
      <c r="D13" s="22">
        <v>100000</v>
      </c>
      <c r="E13" s="24">
        <v>100000</v>
      </c>
    </row>
    <row r="14" spans="3:5" ht="15">
      <c r="C14" s="21" t="s">
        <v>13</v>
      </c>
      <c r="D14" s="22">
        <v>0</v>
      </c>
      <c r="E14" s="23">
        <f>-CollateralHeld_A</f>
        <v>0</v>
      </c>
    </row>
    <row r="15" spans="3:5" ht="15">
      <c r="C15" s="21" t="s">
        <v>14</v>
      </c>
      <c r="D15" s="22">
        <v>10000</v>
      </c>
      <c r="E15" s="24">
        <v>10000</v>
      </c>
    </row>
    <row r="16" spans="3:5" ht="15">
      <c r="C16" s="21" t="s">
        <v>15</v>
      </c>
      <c r="D16" s="22">
        <v>5000</v>
      </c>
      <c r="E16" s="23">
        <f>-Rounding_A</f>
        <v>-5000</v>
      </c>
    </row>
    <row r="17" spans="3:5" ht="15.75" thickBot="1">
      <c r="C17" s="21" t="s">
        <v>20</v>
      </c>
      <c r="D17" s="32">
        <f>MtM_A+IA_A-CollateralHeld_A</f>
        <v>154595</v>
      </c>
      <c r="E17" s="23">
        <f>MtM_B+IA_B-E14</f>
        <v>-154595</v>
      </c>
    </row>
    <row r="18" spans="3:5" ht="15.75" thickBot="1">
      <c r="C18" s="18" t="s">
        <v>16</v>
      </c>
      <c r="D18" s="28">
        <f>CalcCollateral(MtM_A,IA_A,IA_B,Threshold_A,Threshold_B,CollateralHeld_A,MTA_A,MTA_B,Rounding_A)</f>
        <v>55000</v>
      </c>
      <c r="E18" s="29">
        <f>CalcCollateral(MtM_B,IA_B,IA_A,Threshold_B,Threshold_A,E14,MTA_B,MTA_A,Rounding_B)</f>
        <v>-55000</v>
      </c>
    </row>
    <row r="21" ht="12.75">
      <c r="C21" s="30" t="s">
        <v>17</v>
      </c>
    </row>
    <row r="22" ht="12.75">
      <c r="C22" s="31" t="s">
        <v>18</v>
      </c>
    </row>
    <row r="23" ht="12.75">
      <c r="C23" s="30" t="s">
        <v>19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</cp:lastModifiedBy>
  <dcterms:created xsi:type="dcterms:W3CDTF">2009-11-27T11:14:55Z</dcterms:created>
  <dcterms:modified xsi:type="dcterms:W3CDTF">2010-03-18T15:18:07Z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