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1"/>
  </bookViews>
  <sheets>
    <sheet name="Spreadsheet2.1" sheetId="1" r:id="rId1"/>
    <sheet name="Spreadsheet2.2" sheetId="2" r:id="rId2"/>
    <sheet name="Spreadsheet2.2b" sheetId="3" r:id="rId3"/>
    <sheet name="Spreadsheet2.3" sheetId="4" r:id="rId4"/>
  </sheets>
  <definedNames>
    <definedName name="Alpha" localSheetId="0">'Spreadsheet2.1'!$C$13</definedName>
    <definedName name="Alpha" localSheetId="2">'Spreadsheet2.2b'!$C$13</definedName>
    <definedName name="Alpha" localSheetId="3">'Spreadsheet2.3'!#REF!</definedName>
    <definedName name="Alpha">'Spreadsheet2.2'!$C$13</definedName>
    <definedName name="EE" localSheetId="0">'Spreadsheet2.1'!$C$16</definedName>
    <definedName name="EE" localSheetId="2">'Spreadsheet2.2b'!$C$17</definedName>
    <definedName name="EE" localSheetId="3">'Spreadsheet2.3'!#REF!</definedName>
    <definedName name="EE">'Spreadsheet2.2'!$C$16</definedName>
    <definedName name="Mu" localSheetId="0">'Spreadsheet2.1'!$D$11</definedName>
    <definedName name="Mu" localSheetId="2">'Spreadsheet2.2b'!$C$11</definedName>
    <definedName name="Mu" localSheetId="3">'Spreadsheet2.3'!#REF!</definedName>
    <definedName name="Mu">'Spreadsheet2.2'!$C$11</definedName>
    <definedName name="PFE" localSheetId="0">'Spreadsheet2.1'!$C$17</definedName>
    <definedName name="PFE" localSheetId="2">'Spreadsheet2.2b'!$C$18</definedName>
    <definedName name="PFE" localSheetId="3">'Spreadsheet2.3'!#REF!</definedName>
    <definedName name="PFE">'Spreadsheet2.2'!$C$17</definedName>
    <definedName name="Sigma" localSheetId="0">'Spreadsheet2.1'!$C$12</definedName>
    <definedName name="Sigma" localSheetId="2">'Spreadsheet2.2b'!$C$12</definedName>
    <definedName name="Sigma" localSheetId="3">'Spreadsheet2.3'!#REF!</definedName>
    <definedName name="Sigma">'Spreadsheet2.2'!$C$12</definedName>
    <definedName name="Threshold">'Spreadsheet2.2b'!$C$14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<sst xmlns="http://schemas.openxmlformats.org/spreadsheetml/2006/main" count="27" uniqueCount="18">
  <si>
    <t>Parameters</t>
  </si>
  <si>
    <t>Exposure</t>
  </si>
  <si>
    <t>Calculations</t>
  </si>
  <si>
    <t>Default Prob</t>
  </si>
  <si>
    <t>Mu (mean)</t>
  </si>
  <si>
    <t>Standard deviation (sigma)</t>
  </si>
  <si>
    <t>Alpha (confidence level)</t>
  </si>
  <si>
    <t>Expected exposure (EE)</t>
  </si>
  <si>
    <t>Potential future exposure (PFE)</t>
  </si>
  <si>
    <t>Probability</t>
  </si>
  <si>
    <t>Calculation</t>
  </si>
  <si>
    <t>Simple approximation</t>
  </si>
  <si>
    <t>Actual result</t>
  </si>
  <si>
    <t>EE</t>
  </si>
  <si>
    <t>Effective EE</t>
  </si>
  <si>
    <t>EPE</t>
  </si>
  <si>
    <t>Effective EPE</t>
  </si>
  <si>
    <t>Threshold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</si>
</sst>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8.5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0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color indexed="8"/>
      <name val="Arial"/>
      <family val="0"/>
    </font>
    <font>
      <sz val="28"/>
      <color indexed="12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b/>
      <sz val="10"/>
      <color indexed="8"/>
      <name val="Arial"/>
      <family val="0"/>
    </font>
    <font>
      <sz val="10.5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0" fillId="0" borderId="0">
      <alignment horizontal="left" wrapText="1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47">
    <xf numFmtId="0" fontId="0" fillId="0" borderId="0" xfId="0" applyAlignment="1">
      <alignment/>
    </xf>
    <xf numFmtId="0" fontId="0" fillId="27" borderId="0" xfId="65" applyFill="1">
      <alignment/>
      <protection/>
    </xf>
    <xf numFmtId="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172" fontId="0" fillId="0" borderId="0" xfId="0" applyNumberFormat="1" applyAlignment="1">
      <alignment/>
    </xf>
    <xf numFmtId="170" fontId="0" fillId="0" borderId="0" xfId="68" applyNumberFormat="1" applyFont="1" applyAlignment="1">
      <alignment/>
    </xf>
    <xf numFmtId="170" fontId="0" fillId="0" borderId="0" xfId="68" applyNumberForma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0" fontId="0" fillId="0" borderId="24" xfId="68" applyNumberFormat="1" applyFont="1" applyBorder="1" applyAlignment="1">
      <alignment/>
    </xf>
    <xf numFmtId="10" fontId="0" fillId="0" borderId="25" xfId="68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26" xfId="68" applyNumberFormat="1" applyFont="1" applyBorder="1" applyAlignment="1">
      <alignment/>
    </xf>
    <xf numFmtId="10" fontId="0" fillId="0" borderId="17" xfId="68" applyNumberFormat="1" applyFont="1" applyBorder="1" applyAlignment="1">
      <alignment/>
    </xf>
    <xf numFmtId="9" fontId="28" fillId="0" borderId="26" xfId="0" applyNumberFormat="1" applyFont="1" applyBorder="1" applyAlignment="1" applyProtection="1">
      <alignment/>
      <protection locked="0"/>
    </xf>
    <xf numFmtId="9" fontId="28" fillId="0" borderId="18" xfId="0" applyNumberFormat="1" applyFont="1" applyBorder="1" applyAlignment="1" applyProtection="1">
      <alignment/>
      <protection locked="0"/>
    </xf>
    <xf numFmtId="9" fontId="28" fillId="0" borderId="17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0" xfId="68" applyNumberFormat="1" applyFont="1" applyAlignment="1">
      <alignment/>
    </xf>
    <xf numFmtId="0" fontId="26" fillId="0" borderId="21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Input" xfId="47"/>
    <cellStyle name="Explanatory Text" xfId="48"/>
    <cellStyle name="Followed Hyperlink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lliers [0]_rating factor" xfId="59"/>
    <cellStyle name="Milliers_rating factor" xfId="60"/>
    <cellStyle name="Monétaire [0]_rating factor" xfId="61"/>
    <cellStyle name="Monétaire_rating factor" xfId="62"/>
    <cellStyle name="Month" xfId="63"/>
    <cellStyle name="Neutral" xfId="64"/>
    <cellStyle name="Normal_LFS_CollateralandCntrptyRisk" xfId="65"/>
    <cellStyle name="Note" xfId="66"/>
    <cellStyle name="Output" xfId="67"/>
    <cellStyle name="Percent" xfId="68"/>
    <cellStyle name="PricingProducts" xfId="69"/>
    <cellStyle name="Style 1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71"/>
          <c:w val="0.87325"/>
          <c:h val="0.6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'Spreadsheet2.1'!$C$11</c:f>
              <c:strCache>
                <c:ptCount val="1"/>
                <c:pt idx="0">
                  <c:v>Exposure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'Spreadsheet2.1'!$B$12:$B$62</c:f>
              <c:numCache/>
            </c:numRef>
          </c:xVal>
          <c:yVal>
            <c:numRef>
              <c:f>'Spreadsheet2.1'!$C$12:$C$62</c:f>
              <c:numCache/>
            </c:numRef>
          </c:yVal>
          <c:smooth val="1"/>
        </c:ser>
        <c:axId val="36267944"/>
        <c:axId val="45137417"/>
      </c:scatterChart>
      <c:scatterChart>
        <c:scatterStyle val="lineMarker"/>
        <c:varyColors val="0"/>
        <c:ser>
          <c:idx val="1"/>
          <c:order val="1"/>
          <c:tx>
            <c:strRef>
              <c:f>'Spreadsheet2.1'!$D$11</c:f>
              <c:strCache>
                <c:ptCount val="1"/>
                <c:pt idx="0">
                  <c:v>Default Prob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'Spreadsheet2.1'!$B$12:$B$62</c:f>
              <c:numCache/>
            </c:numRef>
          </c:xVal>
          <c:yVal>
            <c:numRef>
              <c:f>'Spreadsheet2.1'!$D$12:$D$62</c:f>
              <c:numCache/>
            </c:numRef>
          </c:yVal>
          <c:smooth val="0"/>
        </c:ser>
        <c:axId val="33916678"/>
        <c:axId val="44059567"/>
      </c:scatterChart>
      <c:valAx>
        <c:axId val="3626794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7417"/>
        <c:crosses val="autoZero"/>
        <c:crossBetween val="midCat"/>
        <c:dispUnits/>
      </c:valAx>
      <c:valAx>
        <c:axId val="4513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7944"/>
        <c:crosses val="autoZero"/>
        <c:crossBetween val="midCat"/>
        <c:dispUnits/>
      </c:valAx>
      <c:valAx>
        <c:axId val="33916678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9567"/>
        <c:crosses val="max"/>
        <c:crossBetween val="midCat"/>
        <c:dispUnits/>
      </c:valAx>
      <c:valAx>
        <c:axId val="4405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Default probability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166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"/>
          <c:y val="0.01275"/>
          <c:w val="0.416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25"/>
          <c:w val="0.937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'Spreadsheet2.2'!$G$10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'Spreadsheet2.2'!$F$11:$F$96</c:f>
              <c:numCache/>
            </c:numRef>
          </c:xVal>
          <c:yVal>
            <c:numRef>
              <c:f>'Spreadsheet2.2'!$G$11:$G$96</c:f>
              <c:numCache/>
            </c:numRef>
          </c:yVal>
          <c:smooth val="1"/>
        </c:ser>
        <c:ser>
          <c:idx val="1"/>
          <c:order val="1"/>
          <c:tx>
            <c:v>EE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'Spreadsheet2.2'!$H$11:$H$12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ser>
          <c:idx val="2"/>
          <c:order val="2"/>
          <c:tx>
            <c:v>PFE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'Spreadsheet2.2'!$I$11:$I$12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ser>
          <c:idx val="3"/>
          <c:order val="3"/>
          <c:tx>
            <c:v>Mean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'Spreadsheet2.2'!$K$11:$K$12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axId val="2659028"/>
        <c:axId val="10002949"/>
      </c:scatterChart>
      <c:valAx>
        <c:axId val="2659028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2949"/>
        <c:crosses val="autoZero"/>
        <c:crossBetween val="midCat"/>
        <c:dispUnits/>
      </c:valAx>
      <c:valAx>
        <c:axId val="10002949"/>
        <c:scaling>
          <c:orientation val="minMax"/>
        </c:scaling>
        <c:axPos val="l"/>
        <c:delete val="1"/>
        <c:majorTickMark val="out"/>
        <c:minorTickMark val="none"/>
        <c:tickLblPos val="nextTo"/>
        <c:crossAx val="26590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45"/>
          <c:y val="0.01125"/>
          <c:w val="0.745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25"/>
          <c:w val="0.937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'Spreadsheet2.2b'!$G$10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'Spreadsheet2.2b'!$F$11:$F$96</c:f>
              <c:numCache/>
            </c:numRef>
          </c:xVal>
          <c:yVal>
            <c:numRef>
              <c:f>'Spreadsheet2.2b'!$G$11:$G$96</c:f>
              <c:numCache/>
            </c:numRef>
          </c:yVal>
          <c:smooth val="1"/>
        </c:ser>
        <c:ser>
          <c:idx val="1"/>
          <c:order val="1"/>
          <c:tx>
            <c:v>EE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'Spreadsheet2.2b'!$H$11:$H$12</c:f>
              <c:numCache/>
            </c:numRef>
          </c:xVal>
          <c:yVal>
            <c:numRef>
              <c:f>'Spreadsheet2.2b'!$J$11:$J$12</c:f>
              <c:numCache/>
            </c:numRef>
          </c:yVal>
          <c:smooth val="1"/>
        </c:ser>
        <c:ser>
          <c:idx val="2"/>
          <c:order val="2"/>
          <c:tx>
            <c:v>PFE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'Spreadsheet2.2b'!$I$11:$I$12</c:f>
              <c:numCache/>
            </c:numRef>
          </c:xVal>
          <c:yVal>
            <c:numRef>
              <c:f>'Spreadsheet2.2b'!$J$11:$J$12</c:f>
              <c:numCache/>
            </c:numRef>
          </c:yVal>
          <c:smooth val="1"/>
        </c:ser>
        <c:axId val="21650066"/>
        <c:axId val="23872139"/>
      </c:scatterChart>
      <c:valAx>
        <c:axId val="2165006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2139"/>
        <c:crosses val="autoZero"/>
        <c:crossBetween val="midCat"/>
        <c:dispUnits/>
      </c:valAx>
      <c:valAx>
        <c:axId val="2387213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50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725"/>
          <c:y val="0.01125"/>
          <c:w val="0.4497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142"/>
          <c:w val="0.90575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'Spreadsheet2.3'!$C$11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'Spreadsheet2.3'!$C$12:$C$36</c:f>
              <c:numCache/>
            </c:numRef>
          </c:yVal>
          <c:smooth val="0"/>
        </c:ser>
        <c:ser>
          <c:idx val="1"/>
          <c:order val="1"/>
          <c:tx>
            <c:strRef>
              <c:f>'Spreadsheet2.3'!$D$11</c:f>
              <c:strCache>
                <c:ptCount val="1"/>
                <c:pt idx="0">
                  <c:v>Effective EE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'Spreadsheet2.3'!$D$12:$D$36</c:f>
              <c:numCache/>
            </c:numRef>
          </c:yVal>
          <c:smooth val="0"/>
        </c:ser>
        <c:ser>
          <c:idx val="2"/>
          <c:order val="2"/>
          <c:tx>
            <c:strRef>
              <c:f>'Spreadsheet2.3'!$E$11</c:f>
              <c:strCache>
                <c:ptCount val="1"/>
                <c:pt idx="0">
                  <c:v>EPE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'Spreadsheet2.3'!$E$12:$E$36</c:f>
              <c:numCache/>
            </c:numRef>
          </c:yVal>
          <c:smooth val="0"/>
        </c:ser>
        <c:ser>
          <c:idx val="3"/>
          <c:order val="3"/>
          <c:tx>
            <c:strRef>
              <c:f>'Spreadsheet2.3'!$F$11</c:f>
              <c:strCache>
                <c:ptCount val="1"/>
                <c:pt idx="0">
                  <c:v>Effective EPE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'Spreadsheet2.3'!$F$12:$F$36</c:f>
              <c:numCache/>
            </c:numRef>
          </c:yVal>
          <c:smooth val="0"/>
        </c:ser>
        <c:axId val="21203392"/>
        <c:axId val="10918593"/>
      </c:scatterChart>
      <c:valAx>
        <c:axId val="2120339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8593"/>
        <c:crosses val="autoZero"/>
        <c:crossBetween val="midCat"/>
        <c:dispUnits/>
      </c:valAx>
      <c:valAx>
        <c:axId val="1091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3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775"/>
          <c:y val="0.01125"/>
          <c:w val="0.73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371475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1531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Counterparty Risk for an FX Forward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illustration of crude expected loss calculation for an FX forward type trade (see also spreadsheet 4.1)</a:t>
          </a:r>
        </a:p>
      </xdr:txBody>
    </xdr:sp>
    <xdr:clientData/>
  </xdr:twoCellAnchor>
  <xdr:twoCellAnchor>
    <xdr:from>
      <xdr:col>8</xdr:col>
      <xdr:colOff>457200</xdr:colOff>
      <xdr:row>2</xdr:row>
      <xdr:rowOff>114300</xdr:rowOff>
    </xdr:from>
    <xdr:to>
      <xdr:col>12</xdr:col>
      <xdr:colOff>247650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23887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504825</xdr:colOff>
      <xdr:row>13</xdr:row>
      <xdr:rowOff>95250</xdr:rowOff>
    </xdr:from>
    <xdr:to>
      <xdr:col>12</xdr:col>
      <xdr:colOff>104775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3133725" y="2238375"/>
        <a:ext cx="51911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276225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525"/>
          <a:ext cx="6381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EE and PFE for a Normal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Analytical calculation of the expected exposure (EE) and potential future exposure (PFE) for a normal distribution.</a:t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12</xdr:col>
      <xdr:colOff>133350</xdr:colOff>
      <xdr:row>5</xdr:row>
      <xdr:rowOff>66675</xdr:rowOff>
    </xdr:to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644842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0</xdr:colOff>
      <xdr:row>12</xdr:row>
      <xdr:rowOff>142875</xdr:rowOff>
    </xdr:from>
    <xdr:to>
      <xdr:col>11</xdr:col>
      <xdr:colOff>457200</xdr:colOff>
      <xdr:row>28</xdr:row>
      <xdr:rowOff>123825</xdr:rowOff>
    </xdr:to>
    <xdr:graphicFrame>
      <xdr:nvGraphicFramePr>
        <xdr:cNvPr id="3" name="Chart 5"/>
        <xdr:cNvGraphicFramePr/>
      </xdr:nvGraphicFramePr>
      <xdr:xfrm>
        <a:off x="3667125" y="2105025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276225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81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EE and PFE for a Normal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Analytical calculation of the expected exposure (EE) and potential future exposure (PFE) for a normal distribution. Includes the impact of collateral via a threshold but assumes perfect posting of collateral.</a:t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12</xdr:col>
      <xdr:colOff>133350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44842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57150</xdr:colOff>
      <xdr:row>8</xdr:row>
      <xdr:rowOff>161925</xdr:rowOff>
    </xdr:from>
    <xdr:to>
      <xdr:col>11</xdr:col>
      <xdr:colOff>514350</xdr:colOff>
      <xdr:row>24</xdr:row>
      <xdr:rowOff>123825</xdr:rowOff>
    </xdr:to>
    <xdr:graphicFrame>
      <xdr:nvGraphicFramePr>
        <xdr:cNvPr id="3" name="Chart 3"/>
        <xdr:cNvGraphicFramePr/>
      </xdr:nvGraphicFramePr>
      <xdr:xfrm>
        <a:off x="3724275" y="1457325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390525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519112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EPE and Effective EPE 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Illustration of expected positive exposure (EPE) and Effective EPE</a:t>
          </a:r>
        </a:p>
      </xdr:txBody>
    </xdr:sp>
    <xdr:clientData/>
  </xdr:twoCellAnchor>
  <xdr:twoCellAnchor>
    <xdr:from>
      <xdr:col>7</xdr:col>
      <xdr:colOff>514350</xdr:colOff>
      <xdr:row>2</xdr:row>
      <xdr:rowOff>114300</xdr:rowOff>
    </xdr:from>
    <xdr:to>
      <xdr:col>11</xdr:col>
      <xdr:colOff>304800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5314950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6</xdr:col>
      <xdr:colOff>57150</xdr:colOff>
      <xdr:row>11</xdr:row>
      <xdr:rowOff>28575</xdr:rowOff>
    </xdr:from>
    <xdr:to>
      <xdr:col>13</xdr:col>
      <xdr:colOff>323850</xdr:colOff>
      <xdr:row>27</xdr:row>
      <xdr:rowOff>66675</xdr:rowOff>
    </xdr:to>
    <xdr:graphicFrame>
      <xdr:nvGraphicFramePr>
        <xdr:cNvPr id="3" name="Chart 4"/>
        <xdr:cNvGraphicFramePr/>
      </xdr:nvGraphicFramePr>
      <xdr:xfrm>
        <a:off x="4248150" y="1828800"/>
        <a:ext cx="4533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2" max="2" width="9.00390625" style="0" customWidth="1"/>
    <col min="3" max="3" width="10.140625" style="0" customWidth="1"/>
    <col min="4" max="4" width="11.140625" style="0" bestFit="1" customWidth="1"/>
    <col min="5" max="5" width="9.8515625" style="0" customWidth="1"/>
    <col min="6" max="6" width="19.1406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5"/>
      <c r="D10" s="46"/>
      <c r="F10" s="44" t="s">
        <v>10</v>
      </c>
      <c r="G10" s="46"/>
    </row>
    <row r="11" spans="2:10" ht="13.5" thickBot="1">
      <c r="B11" s="18"/>
      <c r="C11" s="19" t="s">
        <v>1</v>
      </c>
      <c r="D11" s="20" t="s">
        <v>3</v>
      </c>
      <c r="F11" s="24" t="s">
        <v>11</v>
      </c>
      <c r="G11" s="26">
        <f>C62*D62*50%</f>
        <v>0.0049999767953918415</v>
      </c>
      <c r="H11" s="11"/>
      <c r="I11" s="11"/>
      <c r="J11" s="2"/>
    </row>
    <row r="12" spans="2:10" ht="13.5" thickBot="1">
      <c r="B12" s="14">
        <v>0</v>
      </c>
      <c r="C12" s="16">
        <v>0</v>
      </c>
      <c r="D12" s="21">
        <v>0</v>
      </c>
      <c r="F12" s="25" t="s">
        <v>12</v>
      </c>
      <c r="G12" s="27">
        <f>SUMPRODUCT(C13:C62,L13:L62)</f>
        <v>0.00774690958753067</v>
      </c>
      <c r="H12" s="11"/>
      <c r="I12" s="11"/>
      <c r="J12" s="9"/>
    </row>
    <row r="13" spans="2:12" ht="12.75">
      <c r="B13" s="14">
        <f>B12+0.1</f>
        <v>0.1</v>
      </c>
      <c r="C13" s="16">
        <v>0.01414213562373095</v>
      </c>
      <c r="D13" s="21">
        <v>0.0007021533748665654</v>
      </c>
      <c r="G13" s="9"/>
      <c r="L13" s="13">
        <f>D13-D12</f>
        <v>0.0007021533748665654</v>
      </c>
    </row>
    <row r="14" spans="2:12" ht="12.75">
      <c r="B14" s="14">
        <f aca="true" t="shared" si="0" ref="B14:B62">B13+0.1</f>
        <v>0.2</v>
      </c>
      <c r="C14" s="16">
        <v>0.02</v>
      </c>
      <c r="D14" s="21">
        <v>0.0014038137303712395</v>
      </c>
      <c r="F14" s="2"/>
      <c r="G14" s="9"/>
      <c r="L14" s="13">
        <f aca="true" t="shared" si="1" ref="L14:L62">D14-D13</f>
        <v>0.0007016603555046741</v>
      </c>
    </row>
    <row r="15" spans="2:12" ht="12.75">
      <c r="B15" s="14">
        <f t="shared" si="0"/>
        <v>0.30000000000000004</v>
      </c>
      <c r="C15" s="16">
        <v>0.024494897427831785</v>
      </c>
      <c r="D15" s="21">
        <v>0.002104981412689333</v>
      </c>
      <c r="F15" s="2"/>
      <c r="G15" s="9"/>
      <c r="L15" s="13">
        <f t="shared" si="1"/>
        <v>0.0007011676823180935</v>
      </c>
    </row>
    <row r="16" spans="2:12" ht="12.75">
      <c r="B16" s="14">
        <f t="shared" si="0"/>
        <v>0.4</v>
      </c>
      <c r="C16" s="16">
        <v>0.0282842712474619</v>
      </c>
      <c r="D16" s="21">
        <v>0.0028056567677529065</v>
      </c>
      <c r="F16" s="2"/>
      <c r="G16" s="9"/>
      <c r="L16" s="13">
        <f t="shared" si="1"/>
        <v>0.0007006753550635736</v>
      </c>
    </row>
    <row r="17" spans="2:12" ht="12.75">
      <c r="B17" s="14">
        <f t="shared" si="0"/>
        <v>0.5</v>
      </c>
      <c r="C17" s="16">
        <v>0.0316227766016838</v>
      </c>
      <c r="D17" s="21">
        <v>0.0035058401412513263</v>
      </c>
      <c r="F17" s="2"/>
      <c r="G17" s="9"/>
      <c r="L17" s="13">
        <f t="shared" si="1"/>
        <v>0.0007001833734984197</v>
      </c>
    </row>
    <row r="18" spans="2:12" ht="12.75">
      <c r="B18" s="14">
        <f t="shared" si="0"/>
        <v>0.6</v>
      </c>
      <c r="C18" s="16">
        <v>0.034641016151377546</v>
      </c>
      <c r="D18" s="21">
        <v>0.00420553187863093</v>
      </c>
      <c r="F18" s="2"/>
      <c r="G18" s="9"/>
      <c r="L18" s="13">
        <f t="shared" si="1"/>
        <v>0.0006996917373796041</v>
      </c>
    </row>
    <row r="19" spans="2:12" ht="12.75">
      <c r="B19" s="14">
        <f t="shared" si="0"/>
        <v>0.7</v>
      </c>
      <c r="C19" s="16">
        <v>0.03741657386773942</v>
      </c>
      <c r="D19" s="21">
        <v>0.004904732325095806</v>
      </c>
      <c r="G19" s="9"/>
      <c r="L19" s="13">
        <f t="shared" si="1"/>
        <v>0.000699200446464876</v>
      </c>
    </row>
    <row r="20" spans="2:12" ht="12.75">
      <c r="B20" s="14">
        <f t="shared" si="0"/>
        <v>0.7999999999999999</v>
      </c>
      <c r="C20" s="16">
        <v>0.04</v>
      </c>
      <c r="D20" s="21">
        <v>0.005603441825607458</v>
      </c>
      <c r="G20" s="9"/>
      <c r="L20" s="13">
        <f t="shared" si="1"/>
        <v>0.0006987095005116517</v>
      </c>
    </row>
    <row r="21" spans="2:12" ht="12.75">
      <c r="B21" s="14">
        <f t="shared" si="0"/>
        <v>0.8999999999999999</v>
      </c>
      <c r="C21" s="16">
        <v>0.04242640687119285</v>
      </c>
      <c r="D21" s="21">
        <v>0.00630166072488525</v>
      </c>
      <c r="F21" s="2"/>
      <c r="G21" s="9"/>
      <c r="L21" s="13">
        <f t="shared" si="1"/>
        <v>0.0006982188992777916</v>
      </c>
    </row>
    <row r="22" spans="2:12" ht="12.75">
      <c r="B22" s="14">
        <f t="shared" si="0"/>
        <v>0.9999999999999999</v>
      </c>
      <c r="C22" s="16">
        <v>0.044721359549995794</v>
      </c>
      <c r="D22" s="21">
        <v>0.006999389367406628</v>
      </c>
      <c r="F22" s="2"/>
      <c r="G22" s="9"/>
      <c r="L22" s="13">
        <f t="shared" si="1"/>
        <v>0.000697728642521378</v>
      </c>
    </row>
    <row r="23" spans="2:12" ht="12.75">
      <c r="B23" s="14">
        <f t="shared" si="0"/>
        <v>1.0999999999999999</v>
      </c>
      <c r="C23" s="16">
        <v>0.04690415759823429</v>
      </c>
      <c r="D23" s="21">
        <v>0.008393377258879675</v>
      </c>
      <c r="F23" s="2"/>
      <c r="G23" s="9"/>
      <c r="L23" s="13">
        <f t="shared" si="1"/>
        <v>0.0013939878914730475</v>
      </c>
    </row>
    <row r="24" spans="2:12" ht="12.75">
      <c r="B24" s="14">
        <f t="shared" si="0"/>
        <v>1.2</v>
      </c>
      <c r="C24" s="16">
        <v>0.04898979485566356</v>
      </c>
      <c r="D24" s="21">
        <v>0.009785408251010708</v>
      </c>
      <c r="F24" s="2"/>
      <c r="G24" s="9"/>
      <c r="L24" s="13">
        <f t="shared" si="1"/>
        <v>0.0013920309921310325</v>
      </c>
    </row>
    <row r="25" spans="2:12" ht="12.75">
      <c r="B25" s="14">
        <f t="shared" si="0"/>
        <v>1.3</v>
      </c>
      <c r="C25" s="16">
        <v>0.050990195135927854</v>
      </c>
      <c r="D25" s="21">
        <v>0.011175485090921922</v>
      </c>
      <c r="F25" s="2"/>
      <c r="G25" s="9"/>
      <c r="L25" s="13">
        <f t="shared" si="1"/>
        <v>0.001390076839911214</v>
      </c>
    </row>
    <row r="26" spans="2:12" ht="12.75">
      <c r="B26" s="14">
        <f t="shared" si="0"/>
        <v>1.4000000000000001</v>
      </c>
      <c r="C26" s="16">
        <v>0.05291502622129181</v>
      </c>
      <c r="D26" s="21">
        <v>0.012563610521878932</v>
      </c>
      <c r="G26" s="9"/>
      <c r="L26" s="13">
        <f t="shared" si="1"/>
        <v>0.0013881254309570101</v>
      </c>
    </row>
    <row r="27" spans="2:12" ht="12.75">
      <c r="B27" s="14">
        <f t="shared" si="0"/>
        <v>1.5000000000000002</v>
      </c>
      <c r="C27" s="16">
        <v>0.05477225575051662</v>
      </c>
      <c r="D27" s="21">
        <v>0.013949787283296544</v>
      </c>
      <c r="F27" s="2"/>
      <c r="G27" s="9"/>
      <c r="L27" s="13">
        <f t="shared" si="1"/>
        <v>0.0013861767614176124</v>
      </c>
    </row>
    <row r="28" spans="2:12" ht="12.75">
      <c r="B28" s="14">
        <f t="shared" si="0"/>
        <v>1.6000000000000003</v>
      </c>
      <c r="C28" s="16">
        <v>0.0565685424949238</v>
      </c>
      <c r="D28" s="21">
        <v>0.015334018110743752</v>
      </c>
      <c r="G28" s="9"/>
      <c r="L28" s="13">
        <f t="shared" si="1"/>
        <v>0.0013842308274472082</v>
      </c>
    </row>
    <row r="29" spans="2:12" ht="12.75">
      <c r="B29" s="14">
        <f t="shared" si="0"/>
        <v>1.7000000000000004</v>
      </c>
      <c r="C29" s="16">
        <v>0.058309518948453015</v>
      </c>
      <c r="D29" s="21">
        <v>0.0167163057359494</v>
      </c>
      <c r="G29" s="9"/>
      <c r="L29" s="13">
        <f t="shared" si="1"/>
        <v>0.001382287625205647</v>
      </c>
    </row>
    <row r="30" spans="2:12" ht="12.75">
      <c r="B30" s="14">
        <f t="shared" si="0"/>
        <v>1.8000000000000005</v>
      </c>
      <c r="C30" s="16">
        <v>0.06</v>
      </c>
      <c r="D30" s="21">
        <v>0.018096652886807396</v>
      </c>
      <c r="G30" s="9"/>
      <c r="L30" s="13">
        <f t="shared" si="1"/>
        <v>0.0013803471508579968</v>
      </c>
    </row>
    <row r="31" spans="2:12" ht="12.75">
      <c r="B31" s="14">
        <f t="shared" si="0"/>
        <v>1.9000000000000006</v>
      </c>
      <c r="C31" s="16">
        <v>0.06164414002968977</v>
      </c>
      <c r="D31" s="21">
        <v>0.019475062287382383</v>
      </c>
      <c r="G31" s="9"/>
      <c r="L31" s="13">
        <f t="shared" si="1"/>
        <v>0.001378409400574987</v>
      </c>
    </row>
    <row r="32" spans="2:12" ht="12.75">
      <c r="B32" s="14">
        <f t="shared" si="0"/>
        <v>2.0000000000000004</v>
      </c>
      <c r="C32" s="16">
        <v>0.0632455532033676</v>
      </c>
      <c r="D32" s="21">
        <v>0.020851536657914727</v>
      </c>
      <c r="G32" s="9"/>
      <c r="L32" s="13">
        <f t="shared" si="1"/>
        <v>0.0013764743705323434</v>
      </c>
    </row>
    <row r="33" spans="2:12" ht="12.75">
      <c r="B33" s="14">
        <f t="shared" si="0"/>
        <v>2.1000000000000005</v>
      </c>
      <c r="C33" s="16">
        <v>0.06480740698407861</v>
      </c>
      <c r="D33" s="21">
        <v>0.02291262597351318</v>
      </c>
      <c r="G33" s="9"/>
      <c r="L33" s="13">
        <f t="shared" si="1"/>
        <v>0.002061089315598452</v>
      </c>
    </row>
    <row r="34" spans="2:12" ht="12.75">
      <c r="B34" s="14">
        <f t="shared" si="0"/>
        <v>2.2000000000000006</v>
      </c>
      <c r="C34" s="16">
        <v>0.06633249580710801</v>
      </c>
      <c r="D34" s="21">
        <v>0.024969376734412352</v>
      </c>
      <c r="G34" s="9"/>
      <c r="L34" s="13">
        <f t="shared" si="1"/>
        <v>0.002056750760899173</v>
      </c>
    </row>
    <row r="35" spans="2:12" ht="12.75">
      <c r="B35" s="14">
        <f t="shared" si="0"/>
        <v>2.3000000000000007</v>
      </c>
      <c r="C35" s="16">
        <v>0.0678232998312527</v>
      </c>
      <c r="D35" s="21">
        <v>0.027021798073189274</v>
      </c>
      <c r="G35" s="9"/>
      <c r="L35" s="13">
        <f t="shared" si="1"/>
        <v>0.002052421338776922</v>
      </c>
    </row>
    <row r="36" spans="2:12" ht="12.75">
      <c r="B36" s="14">
        <f t="shared" si="0"/>
        <v>2.400000000000001</v>
      </c>
      <c r="C36" s="16">
        <v>0.0692820323027551</v>
      </c>
      <c r="D36" s="21">
        <v>0.029069899103197128</v>
      </c>
      <c r="F36" s="23"/>
      <c r="G36" s="9"/>
      <c r="L36" s="13">
        <f t="shared" si="1"/>
        <v>0.002048101030007854</v>
      </c>
    </row>
    <row r="37" spans="2:12" ht="12.75">
      <c r="B37" s="14">
        <f t="shared" si="0"/>
        <v>2.500000000000001</v>
      </c>
      <c r="C37" s="16">
        <v>0.07071067811865477</v>
      </c>
      <c r="D37" s="21">
        <v>0.031113688918605442</v>
      </c>
      <c r="G37" s="9"/>
      <c r="L37" s="13">
        <f t="shared" si="1"/>
        <v>0.0020437898154083145</v>
      </c>
    </row>
    <row r="38" spans="2:12" ht="12.75">
      <c r="B38" s="14">
        <f t="shared" si="0"/>
        <v>2.600000000000001</v>
      </c>
      <c r="C38" s="16">
        <v>0.07211102550927981</v>
      </c>
      <c r="D38" s="21">
        <v>0.03315317659444095</v>
      </c>
      <c r="G38" s="9"/>
      <c r="L38" s="13">
        <f t="shared" si="1"/>
        <v>0.002039487675835505</v>
      </c>
    </row>
    <row r="39" spans="2:12" ht="12.75">
      <c r="B39" s="14">
        <f t="shared" si="0"/>
        <v>2.700000000000001</v>
      </c>
      <c r="C39" s="16">
        <v>0.07348469228349536</v>
      </c>
      <c r="D39" s="21">
        <v>0.03518837118662732</v>
      </c>
      <c r="G39" s="9"/>
      <c r="L39" s="13">
        <f t="shared" si="1"/>
        <v>0.0020351945921863734</v>
      </c>
    </row>
    <row r="40" spans="2:12" ht="12.75">
      <c r="B40" s="14">
        <f t="shared" si="0"/>
        <v>2.800000000000001</v>
      </c>
      <c r="C40" s="16">
        <v>0.07483314773547883</v>
      </c>
      <c r="D40" s="21">
        <v>0.037219281732026044</v>
      </c>
      <c r="G40" s="9"/>
      <c r="L40" s="13">
        <f t="shared" si="1"/>
        <v>0.002030910545398723</v>
      </c>
    </row>
    <row r="41" spans="2:12" ht="12.75">
      <c r="B41" s="14">
        <f t="shared" si="0"/>
        <v>2.9000000000000012</v>
      </c>
      <c r="C41" s="16">
        <v>0.0761577310586391</v>
      </c>
      <c r="D41" s="21">
        <v>0.039245917248475815</v>
      </c>
      <c r="G41" s="9"/>
      <c r="L41" s="13">
        <f t="shared" si="1"/>
        <v>0.0020266355164497707</v>
      </c>
    </row>
    <row r="42" spans="2:12" ht="12.75">
      <c r="B42" s="14">
        <f t="shared" si="0"/>
        <v>3.0000000000000013</v>
      </c>
      <c r="C42" s="16">
        <v>0.07745966692414835</v>
      </c>
      <c r="D42" s="21">
        <v>0.04126828673483318</v>
      </c>
      <c r="G42" s="9"/>
      <c r="L42" s="13">
        <f t="shared" si="1"/>
        <v>0.002022369486357367</v>
      </c>
    </row>
    <row r="43" spans="2:12" ht="12.75">
      <c r="B43" s="14">
        <f t="shared" si="0"/>
        <v>3.1000000000000014</v>
      </c>
      <c r="C43" s="16">
        <v>0.07874007874011812</v>
      </c>
      <c r="D43" s="21">
        <v>0.04395815885461496</v>
      </c>
      <c r="G43" s="9"/>
      <c r="L43" s="13">
        <f t="shared" si="1"/>
        <v>0.0026898721197817776</v>
      </c>
    </row>
    <row r="44" spans="2:12" ht="12.75">
      <c r="B44" s="14">
        <f t="shared" si="0"/>
        <v>3.2000000000000015</v>
      </c>
      <c r="C44" s="16">
        <v>0.08</v>
      </c>
      <c r="D44" s="21">
        <v>0.046640484116479475</v>
      </c>
      <c r="G44" s="9"/>
      <c r="L44" s="13">
        <f t="shared" si="1"/>
        <v>0.0026823252618645155</v>
      </c>
    </row>
    <row r="45" spans="2:12" ht="12.75">
      <c r="B45" s="14">
        <f t="shared" si="0"/>
        <v>3.3000000000000016</v>
      </c>
      <c r="C45" s="16">
        <v>0.08124038404635962</v>
      </c>
      <c r="D45" s="21">
        <v>0.0493152836943197</v>
      </c>
      <c r="G45" s="9"/>
      <c r="L45" s="13">
        <f t="shared" si="1"/>
        <v>0.0026747995778402256</v>
      </c>
    </row>
    <row r="46" spans="2:12" ht="12.75">
      <c r="B46" s="14">
        <f t="shared" si="0"/>
        <v>3.4000000000000017</v>
      </c>
      <c r="C46" s="16">
        <v>0.08246211251235323</v>
      </c>
      <c r="D46" s="21">
        <v>0.05198257870262202</v>
      </c>
      <c r="G46" s="9"/>
      <c r="L46" s="13">
        <f t="shared" si="1"/>
        <v>0.0026672950083023172</v>
      </c>
    </row>
    <row r="47" spans="2:12" ht="12.75">
      <c r="B47" s="14">
        <f t="shared" si="0"/>
        <v>3.5000000000000018</v>
      </c>
      <c r="C47" s="16">
        <v>0.08366600265340757</v>
      </c>
      <c r="D47" s="21">
        <v>0.05464239019663264</v>
      </c>
      <c r="G47" s="9"/>
      <c r="L47" s="13">
        <f t="shared" si="1"/>
        <v>0.002659811494010622</v>
      </c>
    </row>
    <row r="48" spans="2:12" ht="12.75">
      <c r="B48" s="14">
        <f t="shared" si="0"/>
        <v>3.600000000000002</v>
      </c>
      <c r="C48" s="16">
        <v>0.08485281374238572</v>
      </c>
      <c r="D48" s="21">
        <v>0.057294739172524145</v>
      </c>
      <c r="G48" s="9"/>
      <c r="L48" s="13">
        <f t="shared" si="1"/>
        <v>0.0026523489758915053</v>
      </c>
    </row>
    <row r="49" spans="2:12" ht="12.75">
      <c r="B49" s="14">
        <f t="shared" si="0"/>
        <v>3.700000000000002</v>
      </c>
      <c r="C49" s="16">
        <v>0.08602325267042629</v>
      </c>
      <c r="D49" s="21">
        <v>0.05993964656756101</v>
      </c>
      <c r="G49" s="9"/>
      <c r="L49" s="13">
        <f t="shared" si="1"/>
        <v>0.0026449073950368662</v>
      </c>
    </row>
    <row r="50" spans="2:12" ht="12.75">
      <c r="B50" s="14">
        <f t="shared" si="0"/>
        <v>3.800000000000002</v>
      </c>
      <c r="C50" s="16">
        <v>0.0871779788708135</v>
      </c>
      <c r="D50" s="21">
        <v>0.06257713326026493</v>
      </c>
      <c r="G50" s="9"/>
      <c r="L50" s="13">
        <f t="shared" si="1"/>
        <v>0.0026374866927039164</v>
      </c>
    </row>
    <row r="51" spans="2:12" ht="12.75">
      <c r="B51" s="14">
        <f t="shared" si="0"/>
        <v>3.900000000000002</v>
      </c>
      <c r="C51" s="16">
        <v>0.0883176086632785</v>
      </c>
      <c r="D51" s="21">
        <v>0.06520722007057955</v>
      </c>
      <c r="G51" s="9"/>
      <c r="L51" s="13">
        <f t="shared" si="1"/>
        <v>0.0026300868103146247</v>
      </c>
    </row>
    <row r="52" spans="2:12" ht="12.75">
      <c r="B52" s="14">
        <f t="shared" si="0"/>
        <v>4.000000000000002</v>
      </c>
      <c r="C52" s="16">
        <v>0.0894427190999916</v>
      </c>
      <c r="D52" s="21">
        <v>0.06782992776003505</v>
      </c>
      <c r="G52" s="9"/>
      <c r="L52" s="13">
        <f t="shared" si="1"/>
        <v>0.0026227076894554946</v>
      </c>
    </row>
    <row r="53" spans="2:12" ht="12.75">
      <c r="B53" s="14">
        <f t="shared" si="0"/>
        <v>4.100000000000001</v>
      </c>
      <c r="C53" s="16">
        <v>0.09055385138137417</v>
      </c>
      <c r="D53" s="21">
        <v>0.07109796701776705</v>
      </c>
      <c r="G53" s="9"/>
      <c r="L53" s="13">
        <f t="shared" si="1"/>
        <v>0.0032680392577320028</v>
      </c>
    </row>
    <row r="54" spans="2:12" ht="12.75">
      <c r="B54" s="14">
        <f t="shared" si="0"/>
        <v>4.200000000000001</v>
      </c>
      <c r="C54" s="16">
        <v>0.09165151389911681</v>
      </c>
      <c r="D54" s="21">
        <v>0.07435454905228611</v>
      </c>
      <c r="G54" s="9"/>
      <c r="L54" s="13">
        <f t="shared" si="1"/>
        <v>0.003256582034519062</v>
      </c>
    </row>
    <row r="55" spans="2:12" ht="12.75">
      <c r="B55" s="14">
        <f t="shared" si="0"/>
        <v>4.300000000000001</v>
      </c>
      <c r="C55" s="16">
        <v>0.09273618495495706</v>
      </c>
      <c r="D55" s="21">
        <v>0.07759971403078525</v>
      </c>
      <c r="G55" s="9"/>
      <c r="L55" s="13">
        <f t="shared" si="1"/>
        <v>0.0032451649784991377</v>
      </c>
    </row>
    <row r="56" spans="2:12" ht="12.75">
      <c r="B56" s="14">
        <f t="shared" si="0"/>
        <v>4.4</v>
      </c>
      <c r="C56" s="16">
        <v>0.0938083151964686</v>
      </c>
      <c r="D56" s="21">
        <v>0.08083350197963779</v>
      </c>
      <c r="G56" s="9"/>
      <c r="L56" s="13">
        <f t="shared" si="1"/>
        <v>0.00323378794885254</v>
      </c>
    </row>
    <row r="57" spans="2:12" ht="12.75">
      <c r="B57" s="14">
        <f t="shared" si="0"/>
        <v>4.5</v>
      </c>
      <c r="C57" s="16">
        <v>0.09486832980505137</v>
      </c>
      <c r="D57" s="21">
        <v>0.08405595278489097</v>
      </c>
      <c r="G57" s="9"/>
      <c r="L57" s="13">
        <f t="shared" si="1"/>
        <v>0.0032224508052531853</v>
      </c>
    </row>
    <row r="58" spans="2:12" ht="12.75">
      <c r="B58" s="14">
        <f t="shared" si="0"/>
        <v>4.6</v>
      </c>
      <c r="C58" s="16">
        <v>0.0959166304662544</v>
      </c>
      <c r="D58" s="21">
        <v>0.0872671061927579</v>
      </c>
      <c r="G58" s="9"/>
      <c r="L58" s="13">
        <f t="shared" si="1"/>
        <v>0.003211153407866929</v>
      </c>
    </row>
    <row r="59" spans="2:12" ht="12.75">
      <c r="B59" s="14">
        <f t="shared" si="0"/>
        <v>4.699999999999999</v>
      </c>
      <c r="C59" s="16">
        <v>0.09695359714832658</v>
      </c>
      <c r="D59" s="21">
        <v>0.0904670018101078</v>
      </c>
      <c r="G59" s="9"/>
      <c r="L59" s="13">
        <f t="shared" si="1"/>
        <v>0.0031998956173499016</v>
      </c>
    </row>
    <row r="60" spans="2:12" ht="12.75">
      <c r="B60" s="14">
        <f t="shared" si="0"/>
        <v>4.799999999999999</v>
      </c>
      <c r="C60" s="16">
        <v>0.09797958971132711</v>
      </c>
      <c r="D60" s="21">
        <v>0.09365567910495465</v>
      </c>
      <c r="G60" s="9"/>
      <c r="L60" s="13">
        <f t="shared" si="1"/>
        <v>0.0031886772948468423</v>
      </c>
    </row>
    <row r="61" spans="2:12" ht="12.75">
      <c r="B61" s="14">
        <f t="shared" si="0"/>
        <v>4.899999999999999</v>
      </c>
      <c r="C61" s="16">
        <v>0.09899494936611664</v>
      </c>
      <c r="D61" s="21">
        <v>0.09683317740694364</v>
      </c>
      <c r="G61" s="9"/>
      <c r="L61" s="13">
        <f t="shared" si="1"/>
        <v>0.00317749830198899</v>
      </c>
    </row>
    <row r="62" spans="2:12" ht="13.5" thickBot="1">
      <c r="B62" s="15">
        <f t="shared" si="0"/>
        <v>4.999999999999998</v>
      </c>
      <c r="C62" s="17">
        <v>0.1</v>
      </c>
      <c r="D62" s="22">
        <v>0.09999953590783683</v>
      </c>
      <c r="G62" s="9"/>
      <c r="L62" s="13">
        <f t="shared" si="1"/>
        <v>0.003166358500893196</v>
      </c>
    </row>
    <row r="63" spans="2:7" ht="12.75">
      <c r="B63" s="12"/>
      <c r="C63" s="12"/>
      <c r="G63" s="9"/>
    </row>
    <row r="64" spans="2:7" ht="12.75">
      <c r="B64" s="12"/>
      <c r="C64" s="12"/>
      <c r="G64" s="9"/>
    </row>
    <row r="65" spans="2:7" ht="12.75">
      <c r="B65" s="12"/>
      <c r="C65" s="12"/>
      <c r="G65" s="9"/>
    </row>
    <row r="66" spans="2:7" ht="12.75">
      <c r="B66" s="12"/>
      <c r="C66" s="12"/>
      <c r="G66" s="9"/>
    </row>
    <row r="67" spans="2:7" ht="12.75">
      <c r="B67" s="12"/>
      <c r="C67" s="12"/>
      <c r="G67" s="9"/>
    </row>
    <row r="68" spans="2:7" ht="12.75">
      <c r="B68" s="12"/>
      <c r="C68" s="12"/>
      <c r="G68" s="9"/>
    </row>
    <row r="69" spans="2:7" ht="12.75">
      <c r="B69" s="12"/>
      <c r="C69" s="12"/>
      <c r="G69" s="9"/>
    </row>
    <row r="70" spans="2:7" ht="12.75">
      <c r="B70" s="12"/>
      <c r="C70" s="12"/>
      <c r="G70" s="9"/>
    </row>
    <row r="71" spans="2:7" ht="12.75">
      <c r="B71" s="12"/>
      <c r="C71" s="12"/>
      <c r="G71" s="9"/>
    </row>
    <row r="72" spans="2:7" ht="12.75">
      <c r="B72" s="12"/>
      <c r="C72" s="12"/>
      <c r="G72" s="9"/>
    </row>
    <row r="73" spans="2:7" ht="12.75">
      <c r="B73" s="12"/>
      <c r="C73" s="12"/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</sheetData>
  <sheetProtection sheet="1"/>
  <mergeCells count="2">
    <mergeCell ref="B10:D10"/>
    <mergeCell ref="F10:G1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9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2" max="2" width="27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6"/>
      <c r="G10" t="s">
        <v>9</v>
      </c>
    </row>
    <row r="11" spans="2:11" ht="12.75">
      <c r="B11" s="3" t="s">
        <v>4</v>
      </c>
      <c r="C11" s="28">
        <v>0</v>
      </c>
      <c r="F11" s="6">
        <f>Mu-Sigma*4</f>
        <v>-0.4</v>
      </c>
      <c r="G11" s="9">
        <f aca="true" t="shared" si="0" ref="G11:G42">NORMDIST(F11,Mu,Sigma,FALSE)</f>
        <v>0.0013383022576488536</v>
      </c>
      <c r="H11" s="10">
        <f>EE</f>
        <v>0.039894228040143274</v>
      </c>
      <c r="I11" s="10">
        <f>PFE</f>
        <v>0.23263478740408408</v>
      </c>
      <c r="J11" s="2">
        <v>0</v>
      </c>
      <c r="K11">
        <f>Mu</f>
        <v>0</v>
      </c>
    </row>
    <row r="12" spans="2:11" ht="12.75">
      <c r="B12" s="4" t="s">
        <v>5</v>
      </c>
      <c r="C12" s="29">
        <v>0.1</v>
      </c>
      <c r="F12">
        <f aca="true" t="shared" si="1" ref="F12:F43">F11+Sigma/10</f>
        <v>-0.39</v>
      </c>
      <c r="G12" s="9">
        <f t="shared" si="0"/>
        <v>0.001986554713927727</v>
      </c>
      <c r="H12" s="10">
        <f>EE</f>
        <v>0.039894228040143274</v>
      </c>
      <c r="I12" s="10">
        <f>PFE</f>
        <v>0.23263478740408408</v>
      </c>
      <c r="J12" s="9">
        <f>MAX(G11:G96)</f>
        <v>3.989422804014327</v>
      </c>
      <c r="K12">
        <f>K11</f>
        <v>0</v>
      </c>
    </row>
    <row r="13" spans="2:7" ht="13.5" thickBot="1">
      <c r="B13" s="5" t="s">
        <v>6</v>
      </c>
      <c r="C13" s="30">
        <v>0.99</v>
      </c>
      <c r="F13">
        <f t="shared" si="1"/>
        <v>-0.38</v>
      </c>
      <c r="G13" s="9">
        <f t="shared" si="0"/>
        <v>0.0029194692579146025</v>
      </c>
    </row>
    <row r="14" spans="6:7" ht="13.5" thickBot="1">
      <c r="F14">
        <f t="shared" si="1"/>
        <v>-0.37</v>
      </c>
      <c r="G14" s="9">
        <f t="shared" si="0"/>
        <v>0.004247802705507522</v>
      </c>
    </row>
    <row r="15" spans="2:7" ht="13.5" thickBot="1">
      <c r="B15" s="44" t="s">
        <v>2</v>
      </c>
      <c r="C15" s="46"/>
      <c r="F15">
        <f t="shared" si="1"/>
        <v>-0.36</v>
      </c>
      <c r="G15" s="9">
        <f t="shared" si="0"/>
        <v>0.00611901930113773</v>
      </c>
    </row>
    <row r="16" spans="2:7" ht="12.75">
      <c r="B16" s="4" t="s">
        <v>7</v>
      </c>
      <c r="C16" s="8">
        <f>Mu*NORMSDIST(Mu/Sigma)+Sigma*NORMDIST(Mu/Sigma,0,1,FALSE)</f>
        <v>0.039894228040143274</v>
      </c>
      <c r="F16">
        <f t="shared" si="1"/>
        <v>-0.35</v>
      </c>
      <c r="G16" s="9">
        <f t="shared" si="0"/>
        <v>0.008726826950457617</v>
      </c>
    </row>
    <row r="17" spans="2:7" ht="13.5" thickBot="1">
      <c r="B17" s="5" t="s">
        <v>8</v>
      </c>
      <c r="C17" s="7">
        <f>Mu+NORMSINV(Alpha)*Sigma</f>
        <v>0.23263478740408408</v>
      </c>
      <c r="F17">
        <f t="shared" si="1"/>
        <v>-0.33999999999999997</v>
      </c>
      <c r="G17" s="9">
        <f t="shared" si="0"/>
        <v>0.012322191684730208</v>
      </c>
    </row>
    <row r="18" spans="6:7" ht="12.75">
      <c r="F18">
        <f t="shared" si="1"/>
        <v>-0.32999999999999996</v>
      </c>
      <c r="G18" s="9">
        <f t="shared" si="0"/>
        <v>0.01722568939053684</v>
      </c>
    </row>
    <row r="19" spans="6:7" ht="12.75">
      <c r="F19">
        <f t="shared" si="1"/>
        <v>-0.31999999999999995</v>
      </c>
      <c r="G19" s="9">
        <f t="shared" si="0"/>
        <v>0.023840882014648485</v>
      </c>
    </row>
    <row r="20" spans="6:7" ht="12.75">
      <c r="F20">
        <f t="shared" si="1"/>
        <v>-0.30999999999999994</v>
      </c>
      <c r="G20" s="9">
        <f t="shared" si="0"/>
        <v>0.03266819056199927</v>
      </c>
    </row>
    <row r="21" spans="6:7" ht="12.75">
      <c r="F21">
        <f t="shared" si="1"/>
        <v>-0.29999999999999993</v>
      </c>
      <c r="G21" s="9">
        <f t="shared" si="0"/>
        <v>0.04431848411938019</v>
      </c>
    </row>
    <row r="22" spans="6:7" ht="12.75">
      <c r="F22">
        <f t="shared" si="1"/>
        <v>-0.2899999999999999</v>
      </c>
      <c r="G22" s="9">
        <f t="shared" si="0"/>
        <v>0.059525324197758696</v>
      </c>
    </row>
    <row r="23" spans="6:7" ht="12.75">
      <c r="F23">
        <f t="shared" si="1"/>
        <v>-0.2799999999999999</v>
      </c>
      <c r="G23" s="9">
        <f t="shared" si="0"/>
        <v>0.07915451582979989</v>
      </c>
    </row>
    <row r="24" spans="6:7" ht="12.75">
      <c r="F24">
        <f t="shared" si="1"/>
        <v>-0.2699999999999999</v>
      </c>
      <c r="G24" s="9">
        <f t="shared" si="0"/>
        <v>0.10420934814422628</v>
      </c>
    </row>
    <row r="25" spans="6:7" ht="12.75">
      <c r="F25">
        <f t="shared" si="1"/>
        <v>-0.2599999999999999</v>
      </c>
      <c r="G25" s="9">
        <f t="shared" si="0"/>
        <v>0.1358296923368566</v>
      </c>
    </row>
    <row r="26" spans="6:7" ht="12.75">
      <c r="F26">
        <f t="shared" si="1"/>
        <v>-0.2499999999999999</v>
      </c>
      <c r="G26" s="9">
        <f t="shared" si="0"/>
        <v>0.175283004935686</v>
      </c>
    </row>
    <row r="27" spans="6:7" ht="12.75">
      <c r="F27">
        <f t="shared" si="1"/>
        <v>-0.23999999999999988</v>
      </c>
      <c r="G27" s="9">
        <f t="shared" si="0"/>
        <v>0.22394530294842968</v>
      </c>
    </row>
    <row r="28" spans="6:7" ht="12.75">
      <c r="F28">
        <f t="shared" si="1"/>
        <v>-0.22999999999999987</v>
      </c>
      <c r="G28" s="9">
        <f t="shared" si="0"/>
        <v>0.28327037741601274</v>
      </c>
    </row>
    <row r="29" spans="6:7" ht="12.75">
      <c r="F29">
        <f t="shared" si="1"/>
        <v>-0.21999999999999986</v>
      </c>
      <c r="G29" s="9">
        <f t="shared" si="0"/>
        <v>0.3547459284623157</v>
      </c>
    </row>
    <row r="30" spans="6:7" ht="12.75">
      <c r="F30">
        <f t="shared" si="1"/>
        <v>-0.20999999999999985</v>
      </c>
      <c r="G30" s="9">
        <f t="shared" si="0"/>
        <v>0.4398359598042735</v>
      </c>
    </row>
    <row r="31" spans="6:7" ht="12.75">
      <c r="F31">
        <f t="shared" si="1"/>
        <v>-0.19999999999999984</v>
      </c>
      <c r="G31" s="9">
        <f t="shared" si="0"/>
        <v>0.5399096651318824</v>
      </c>
    </row>
    <row r="32" spans="6:7" ht="12.75">
      <c r="F32">
        <f t="shared" si="1"/>
        <v>-0.18999999999999984</v>
      </c>
      <c r="G32" s="9">
        <f t="shared" si="0"/>
        <v>0.6561581477467681</v>
      </c>
    </row>
    <row r="33" spans="6:7" ht="12.75">
      <c r="F33">
        <f t="shared" si="1"/>
        <v>-0.17999999999999983</v>
      </c>
      <c r="G33" s="9">
        <f t="shared" si="0"/>
        <v>0.7895015830089441</v>
      </c>
    </row>
    <row r="34" spans="6:7" ht="12.75">
      <c r="F34">
        <f t="shared" si="1"/>
        <v>-0.16999999999999982</v>
      </c>
      <c r="G34" s="9">
        <f t="shared" si="0"/>
        <v>0.9404907737688721</v>
      </c>
    </row>
    <row r="35" spans="6:7" ht="12.75">
      <c r="F35">
        <f t="shared" si="1"/>
        <v>-0.1599999999999998</v>
      </c>
      <c r="G35" s="9">
        <f t="shared" si="0"/>
        <v>1.1092083467945588</v>
      </c>
    </row>
    <row r="36" spans="6:7" ht="12.75">
      <c r="F36">
        <f t="shared" si="1"/>
        <v>-0.1499999999999998</v>
      </c>
      <c r="G36" s="9">
        <f t="shared" si="0"/>
        <v>1.2951759566589214</v>
      </c>
    </row>
    <row r="37" spans="6:7" ht="12.75">
      <c r="F37">
        <f t="shared" si="1"/>
        <v>-0.1399999999999998</v>
      </c>
      <c r="G37" s="9">
        <f t="shared" si="0"/>
        <v>1.4972746563574528</v>
      </c>
    </row>
    <row r="38" spans="6:7" ht="12.75">
      <c r="F38">
        <f t="shared" si="1"/>
        <v>-0.12999999999999978</v>
      </c>
      <c r="G38" s="9">
        <f t="shared" si="0"/>
        <v>1.7136859204780783</v>
      </c>
    </row>
    <row r="39" spans="6:7" ht="12.75">
      <c r="F39">
        <f t="shared" si="1"/>
        <v>-0.11999999999999979</v>
      </c>
      <c r="G39" s="9">
        <f t="shared" si="0"/>
        <v>1.9418605498321346</v>
      </c>
    </row>
    <row r="40" spans="6:7" ht="12.75">
      <c r="F40">
        <f t="shared" si="1"/>
        <v>-0.10999999999999979</v>
      </c>
      <c r="G40" s="9">
        <f t="shared" si="0"/>
        <v>2.1785217703255104</v>
      </c>
    </row>
    <row r="41" spans="6:7" ht="12.75">
      <c r="F41">
        <f t="shared" si="1"/>
        <v>-0.0999999999999998</v>
      </c>
      <c r="G41" s="9">
        <f t="shared" si="0"/>
        <v>2.419707245191439</v>
      </c>
    </row>
    <row r="42" spans="6:7" ht="12.75">
      <c r="F42">
        <f t="shared" si="1"/>
        <v>-0.0899999999999998</v>
      </c>
      <c r="G42" s="9">
        <f t="shared" si="0"/>
        <v>2.6608524989875533</v>
      </c>
    </row>
    <row r="43" spans="6:7" ht="12.75">
      <c r="F43">
        <f t="shared" si="1"/>
        <v>-0.07999999999999981</v>
      </c>
      <c r="G43" s="9">
        <f aca="true" t="shared" si="2" ref="G43:G74">NORMDIST(F43,Mu,Sigma,FALSE)</f>
        <v>2.896915527614832</v>
      </c>
    </row>
    <row r="44" spans="6:7" ht="12.75">
      <c r="F44">
        <f aca="true" t="shared" si="3" ref="F44:F75">F43+Sigma/10</f>
        <v>-0.06999999999999981</v>
      </c>
      <c r="G44" s="9">
        <f t="shared" si="2"/>
        <v>3.122539333667617</v>
      </c>
    </row>
    <row r="45" spans="6:7" ht="12.75">
      <c r="F45">
        <f t="shared" si="3"/>
        <v>-0.05999999999999981</v>
      </c>
      <c r="G45" s="9">
        <f t="shared" si="2"/>
        <v>3.332246028918</v>
      </c>
    </row>
    <row r="46" spans="6:7" ht="12.75">
      <c r="F46">
        <f t="shared" si="3"/>
        <v>-0.04999999999999981</v>
      </c>
      <c r="G46" s="9">
        <f t="shared" si="2"/>
        <v>3.520653267642998</v>
      </c>
    </row>
    <row r="47" spans="6:7" ht="12.75">
      <c r="F47">
        <f t="shared" si="3"/>
        <v>-0.03999999999999981</v>
      </c>
      <c r="G47" s="9">
        <f t="shared" si="2"/>
        <v>3.682701403033236</v>
      </c>
    </row>
    <row r="48" spans="6:7" ht="12.75">
      <c r="F48">
        <f t="shared" si="3"/>
        <v>-0.029999999999999805</v>
      </c>
      <c r="G48" s="9">
        <f t="shared" si="2"/>
        <v>3.8138781546052436</v>
      </c>
    </row>
    <row r="49" spans="6:7" ht="12.75">
      <c r="F49">
        <f t="shared" si="3"/>
        <v>-0.019999999999999803</v>
      </c>
      <c r="G49" s="9">
        <f t="shared" si="2"/>
        <v>3.91042693975456</v>
      </c>
    </row>
    <row r="50" spans="6:7" ht="12.75">
      <c r="F50">
        <f t="shared" si="3"/>
        <v>-0.009999999999999802</v>
      </c>
      <c r="G50" s="9">
        <f t="shared" si="2"/>
        <v>3.9695254747701187</v>
      </c>
    </row>
    <row r="51" spans="6:7" ht="12.75">
      <c r="F51">
        <f t="shared" si="3"/>
        <v>1.97758476261356E-16</v>
      </c>
      <c r="G51" s="9">
        <f t="shared" si="2"/>
        <v>3.989422804014327</v>
      </c>
    </row>
    <row r="52" spans="6:7" ht="12.75">
      <c r="F52">
        <f t="shared" si="3"/>
        <v>0.010000000000000198</v>
      </c>
      <c r="G52" s="9">
        <f t="shared" si="2"/>
        <v>3.9695254747701165</v>
      </c>
    </row>
    <row r="53" spans="6:7" ht="12.75">
      <c r="F53">
        <f t="shared" si="3"/>
        <v>0.020000000000000198</v>
      </c>
      <c r="G53" s="9">
        <f t="shared" si="2"/>
        <v>3.9104269397545575</v>
      </c>
    </row>
    <row r="54" spans="6:7" ht="12.75">
      <c r="F54">
        <f t="shared" si="3"/>
        <v>0.0300000000000002</v>
      </c>
      <c r="G54" s="9">
        <f t="shared" si="2"/>
        <v>3.8138781546052387</v>
      </c>
    </row>
    <row r="55" spans="6:7" ht="12.75">
      <c r="F55">
        <f t="shared" si="3"/>
        <v>0.0400000000000002</v>
      </c>
      <c r="G55" s="9">
        <f t="shared" si="2"/>
        <v>3.68270140303323</v>
      </c>
    </row>
    <row r="56" spans="6:7" ht="12.75">
      <c r="F56">
        <f t="shared" si="3"/>
        <v>0.050000000000000204</v>
      </c>
      <c r="G56" s="9">
        <f t="shared" si="2"/>
        <v>3.5206532676429916</v>
      </c>
    </row>
    <row r="57" spans="6:7" ht="12.75">
      <c r="F57">
        <f t="shared" si="3"/>
        <v>0.060000000000000206</v>
      </c>
      <c r="G57" s="9">
        <f t="shared" si="2"/>
        <v>3.332246028917992</v>
      </c>
    </row>
    <row r="58" spans="6:7" ht="12.75">
      <c r="F58">
        <f t="shared" si="3"/>
        <v>0.0700000000000002</v>
      </c>
      <c r="G58" s="9">
        <f t="shared" si="2"/>
        <v>3.1225393336676084</v>
      </c>
    </row>
    <row r="59" spans="6:7" ht="12.75">
      <c r="F59">
        <f t="shared" si="3"/>
        <v>0.0800000000000002</v>
      </c>
      <c r="G59" s="9">
        <f t="shared" si="2"/>
        <v>2.8969155276148233</v>
      </c>
    </row>
    <row r="60" spans="6:7" ht="12.75">
      <c r="F60">
        <f t="shared" si="3"/>
        <v>0.09000000000000019</v>
      </c>
      <c r="G60" s="9">
        <f t="shared" si="2"/>
        <v>2.660852498987544</v>
      </c>
    </row>
    <row r="61" spans="6:7" ht="12.75">
      <c r="F61">
        <f t="shared" si="3"/>
        <v>0.10000000000000019</v>
      </c>
      <c r="G61" s="9">
        <f t="shared" si="2"/>
        <v>2.419707245191429</v>
      </c>
    </row>
    <row r="62" spans="6:7" ht="12.75">
      <c r="F62">
        <f t="shared" si="3"/>
        <v>0.11000000000000018</v>
      </c>
      <c r="G62" s="9">
        <f t="shared" si="2"/>
        <v>2.1785217703255015</v>
      </c>
    </row>
    <row r="63" spans="6:7" ht="12.75">
      <c r="F63">
        <f t="shared" si="3"/>
        <v>0.12000000000000018</v>
      </c>
      <c r="G63" s="9">
        <f t="shared" si="2"/>
        <v>1.9418605498321255</v>
      </c>
    </row>
    <row r="64" spans="6:7" ht="12.75">
      <c r="F64">
        <f t="shared" si="3"/>
        <v>0.13000000000000017</v>
      </c>
      <c r="G64" s="9">
        <f t="shared" si="2"/>
        <v>1.71368592047807</v>
      </c>
    </row>
    <row r="65" spans="6:7" ht="12.75">
      <c r="F65">
        <f t="shared" si="3"/>
        <v>0.14000000000000018</v>
      </c>
      <c r="G65" s="9">
        <f t="shared" si="2"/>
        <v>1.497274656357445</v>
      </c>
    </row>
    <row r="66" spans="6:7" ht="12.75">
      <c r="F66">
        <f t="shared" si="3"/>
        <v>0.1500000000000002</v>
      </c>
      <c r="G66" s="9">
        <f t="shared" si="2"/>
        <v>1.2951759566589138</v>
      </c>
    </row>
    <row r="67" spans="6:7" ht="12.75">
      <c r="F67">
        <f t="shared" si="3"/>
        <v>0.1600000000000002</v>
      </c>
      <c r="G67" s="9">
        <f t="shared" si="2"/>
        <v>1.1092083467945524</v>
      </c>
    </row>
    <row r="68" spans="6:7" ht="12.75">
      <c r="F68">
        <f t="shared" si="3"/>
        <v>0.1700000000000002</v>
      </c>
      <c r="G68" s="9">
        <f t="shared" si="2"/>
        <v>0.940490773768866</v>
      </c>
    </row>
    <row r="69" spans="6:7" ht="12.75">
      <c r="F69">
        <f t="shared" si="3"/>
        <v>0.18000000000000022</v>
      </c>
      <c r="G69" s="9">
        <f t="shared" si="2"/>
        <v>0.7895015830089387</v>
      </c>
    </row>
    <row r="70" spans="6:7" ht="12.75">
      <c r="F70">
        <f t="shared" si="3"/>
        <v>0.19000000000000022</v>
      </c>
      <c r="G70" s="9">
        <f t="shared" si="2"/>
        <v>0.6561581477467632</v>
      </c>
    </row>
    <row r="71" spans="6:7" ht="12.75">
      <c r="F71">
        <f t="shared" si="3"/>
        <v>0.20000000000000023</v>
      </c>
      <c r="G71" s="9">
        <f t="shared" si="2"/>
        <v>0.5399096651318781</v>
      </c>
    </row>
    <row r="72" spans="6:7" ht="12.75">
      <c r="F72">
        <f t="shared" si="3"/>
        <v>0.21000000000000024</v>
      </c>
      <c r="G72" s="9">
        <f t="shared" si="2"/>
        <v>0.43983595980426976</v>
      </c>
    </row>
    <row r="73" spans="6:7" ht="12.75">
      <c r="F73">
        <f t="shared" si="3"/>
        <v>0.22000000000000025</v>
      </c>
      <c r="G73" s="9">
        <f t="shared" si="2"/>
        <v>0.3547459284623125</v>
      </c>
    </row>
    <row r="74" spans="6:7" ht="12.75">
      <c r="F74">
        <f t="shared" si="3"/>
        <v>0.23000000000000026</v>
      </c>
      <c r="G74" s="9">
        <f t="shared" si="2"/>
        <v>0.2832703774160101</v>
      </c>
    </row>
    <row r="75" spans="6:7" ht="12.75">
      <c r="F75">
        <f t="shared" si="3"/>
        <v>0.24000000000000027</v>
      </c>
      <c r="G75" s="9">
        <f aca="true" t="shared" si="4" ref="G75:G96">NORMDIST(F75,Mu,Sigma,FALSE)</f>
        <v>0.2239453029484276</v>
      </c>
    </row>
    <row r="76" spans="6:7" ht="12.75">
      <c r="F76">
        <f aca="true" t="shared" si="5" ref="F76:F96">F75+Sigma/10</f>
        <v>0.2500000000000003</v>
      </c>
      <c r="G76" s="9">
        <f t="shared" si="4"/>
        <v>0.1752830049356842</v>
      </c>
    </row>
    <row r="77" spans="6:7" ht="12.75">
      <c r="F77">
        <f t="shared" si="5"/>
        <v>0.2600000000000003</v>
      </c>
      <c r="G77" s="9">
        <f t="shared" si="4"/>
        <v>0.1358296923368552</v>
      </c>
    </row>
    <row r="78" spans="6:7" ht="12.75">
      <c r="F78">
        <f t="shared" si="5"/>
        <v>0.2700000000000003</v>
      </c>
      <c r="G78" s="9">
        <f t="shared" si="4"/>
        <v>0.10420934814422515</v>
      </c>
    </row>
    <row r="79" spans="6:7" ht="12.75">
      <c r="F79">
        <f t="shared" si="5"/>
        <v>0.2800000000000003</v>
      </c>
      <c r="G79" s="9">
        <f t="shared" si="4"/>
        <v>0.07915451582979897</v>
      </c>
    </row>
    <row r="80" spans="6:7" ht="12.75">
      <c r="F80">
        <f t="shared" si="5"/>
        <v>0.2900000000000003</v>
      </c>
      <c r="G80" s="9">
        <f t="shared" si="4"/>
        <v>0.05952532419775801</v>
      </c>
    </row>
    <row r="81" spans="6:7" ht="12.75">
      <c r="F81">
        <f t="shared" si="5"/>
        <v>0.3000000000000003</v>
      </c>
      <c r="G81" s="9">
        <f t="shared" si="4"/>
        <v>0.04431848411937968</v>
      </c>
    </row>
    <row r="82" spans="6:7" ht="12.75">
      <c r="F82">
        <f t="shared" si="5"/>
        <v>0.31000000000000033</v>
      </c>
      <c r="G82" s="9">
        <f t="shared" si="4"/>
        <v>0.03266819056199889</v>
      </c>
    </row>
    <row r="83" spans="6:7" ht="12.75">
      <c r="F83">
        <f t="shared" si="5"/>
        <v>0.32000000000000034</v>
      </c>
      <c r="G83" s="9">
        <f t="shared" si="4"/>
        <v>0.023840882014648172</v>
      </c>
    </row>
    <row r="84" spans="6:7" ht="12.75">
      <c r="F84">
        <f t="shared" si="5"/>
        <v>0.33000000000000035</v>
      </c>
      <c r="G84" s="9">
        <f t="shared" si="4"/>
        <v>0.017225689390536612</v>
      </c>
    </row>
    <row r="85" spans="6:7" ht="12.75">
      <c r="F85">
        <f t="shared" si="5"/>
        <v>0.34000000000000036</v>
      </c>
      <c r="G85" s="9">
        <f t="shared" si="4"/>
        <v>0.012322191684730045</v>
      </c>
    </row>
    <row r="86" spans="6:7" ht="12.75">
      <c r="F86">
        <f t="shared" si="5"/>
        <v>0.35000000000000037</v>
      </c>
      <c r="G86" s="9">
        <f t="shared" si="4"/>
        <v>0.008726826950457492</v>
      </c>
    </row>
    <row r="87" spans="6:7" ht="12.75">
      <c r="F87">
        <f t="shared" si="5"/>
        <v>0.3600000000000004</v>
      </c>
      <c r="G87" s="9">
        <f t="shared" si="4"/>
        <v>0.006119019301137643</v>
      </c>
    </row>
    <row r="88" spans="6:7" ht="12.75">
      <c r="F88">
        <f t="shared" si="5"/>
        <v>0.3700000000000004</v>
      </c>
      <c r="G88" s="9">
        <f t="shared" si="4"/>
        <v>0.004247802705507457</v>
      </c>
    </row>
    <row r="89" spans="6:7" ht="12.75">
      <c r="F89">
        <f t="shared" si="5"/>
        <v>0.3800000000000004</v>
      </c>
      <c r="G89" s="9">
        <f t="shared" si="4"/>
        <v>0.0029194692579145587</v>
      </c>
    </row>
    <row r="90" spans="6:7" ht="12.75">
      <c r="F90">
        <f t="shared" si="5"/>
        <v>0.3900000000000004</v>
      </c>
      <c r="G90" s="9">
        <f t="shared" si="4"/>
        <v>0.0019865547139276954</v>
      </c>
    </row>
    <row r="91" spans="6:7" ht="12.75">
      <c r="F91">
        <f t="shared" si="5"/>
        <v>0.4000000000000004</v>
      </c>
      <c r="G91" s="9">
        <f t="shared" si="4"/>
        <v>0.0013383022576488345</v>
      </c>
    </row>
    <row r="92" spans="6:7" ht="12.75">
      <c r="F92">
        <f t="shared" si="5"/>
        <v>0.4100000000000004</v>
      </c>
      <c r="G92" s="9">
        <f t="shared" si="4"/>
        <v>0.0008926165717713135</v>
      </c>
    </row>
    <row r="93" spans="6:7" ht="12.75">
      <c r="F93">
        <f t="shared" si="5"/>
        <v>0.42000000000000043</v>
      </c>
      <c r="G93" s="9">
        <f t="shared" si="4"/>
        <v>0.000589430677565389</v>
      </c>
    </row>
    <row r="94" spans="6:7" ht="12.75">
      <c r="F94">
        <f t="shared" si="5"/>
        <v>0.43000000000000044</v>
      </c>
      <c r="G94" s="9">
        <f t="shared" si="4"/>
        <v>0.00038535196742086377</v>
      </c>
    </row>
    <row r="95" spans="6:7" ht="12.75">
      <c r="F95">
        <f t="shared" si="5"/>
        <v>0.44000000000000045</v>
      </c>
      <c r="G95" s="9">
        <f t="shared" si="4"/>
        <v>0.0002494247129005313</v>
      </c>
    </row>
    <row r="96" spans="6:7" ht="12.75">
      <c r="F96">
        <f t="shared" si="5"/>
        <v>0.45000000000000046</v>
      </c>
      <c r="G96" s="9">
        <f t="shared" si="4"/>
        <v>0.0001598374110690516</v>
      </c>
    </row>
    <row r="97" ht="12.75">
      <c r="G97" s="9"/>
    </row>
    <row r="98" ht="12.75">
      <c r="G98" s="9"/>
    </row>
    <row r="99" ht="12.75">
      <c r="G99" s="9"/>
    </row>
  </sheetData>
  <sheetProtection/>
  <mergeCells count="2">
    <mergeCell ref="B10:C10"/>
    <mergeCell ref="B15:C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2" max="2" width="27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6"/>
      <c r="G10" t="s">
        <v>9</v>
      </c>
    </row>
    <row r="11" spans="2:10" ht="12.75">
      <c r="B11" s="3" t="s">
        <v>4</v>
      </c>
      <c r="C11" s="28">
        <v>0</v>
      </c>
      <c r="F11" s="6">
        <f>Mu-Sigma*4</f>
        <v>-0.4</v>
      </c>
      <c r="G11" s="9">
        <f aca="true" t="shared" si="0" ref="G11:G42">NORMDIST(F11,Mu,Sigma,FALSE)</f>
        <v>0.0013383022576488534</v>
      </c>
      <c r="H11" s="11">
        <f>EE</f>
        <v>0.031562680981374644</v>
      </c>
      <c r="I11" s="11">
        <f>PFE</f>
        <v>0.1</v>
      </c>
      <c r="J11" s="2">
        <v>0</v>
      </c>
    </row>
    <row r="12" spans="2:10" ht="12.75">
      <c r="B12" s="4" t="s">
        <v>5</v>
      </c>
      <c r="C12" s="29">
        <v>0.1</v>
      </c>
      <c r="F12">
        <f aca="true" t="shared" si="1" ref="F12:F43">F11+Sigma/10</f>
        <v>-0.39</v>
      </c>
      <c r="G12" s="9">
        <f t="shared" si="0"/>
        <v>0.0019865547139277266</v>
      </c>
      <c r="H12" s="11">
        <f>EE</f>
        <v>0.031562680981374644</v>
      </c>
      <c r="I12" s="11">
        <f>PFE</f>
        <v>0.1</v>
      </c>
      <c r="J12" s="9">
        <f>MAX(G11:G96)</f>
        <v>3.9894228040143265</v>
      </c>
    </row>
    <row r="13" spans="2:7" ht="12.75">
      <c r="B13" s="4" t="s">
        <v>6</v>
      </c>
      <c r="C13" s="29">
        <v>0.99</v>
      </c>
      <c r="F13">
        <f t="shared" si="1"/>
        <v>-0.38</v>
      </c>
      <c r="G13" s="9">
        <f t="shared" si="0"/>
        <v>0.002919469257914605</v>
      </c>
    </row>
    <row r="14" spans="2:7" ht="13.5" thickBot="1">
      <c r="B14" s="5" t="s">
        <v>17</v>
      </c>
      <c r="C14" s="30">
        <v>0.1</v>
      </c>
      <c r="F14">
        <f t="shared" si="1"/>
        <v>-0.37</v>
      </c>
      <c r="G14" s="9">
        <f t="shared" si="0"/>
        <v>0.004247802705507525</v>
      </c>
    </row>
    <row r="15" spans="6:7" ht="13.5" thickBot="1">
      <c r="F15">
        <f t="shared" si="1"/>
        <v>-0.36</v>
      </c>
      <c r="G15" s="9">
        <f t="shared" si="0"/>
        <v>0.006119019301137729</v>
      </c>
    </row>
    <row r="16" spans="2:7" ht="13.5" thickBot="1">
      <c r="B16" s="44" t="s">
        <v>2</v>
      </c>
      <c r="C16" s="46"/>
      <c r="F16">
        <f t="shared" si="1"/>
        <v>-0.35</v>
      </c>
      <c r="G16" s="9">
        <f t="shared" si="0"/>
        <v>0.008726826950457615</v>
      </c>
    </row>
    <row r="17" spans="2:7" ht="12.75">
      <c r="B17" s="4" t="s">
        <v>7</v>
      </c>
      <c r="C17" s="8">
        <f>Mu*(NORMSDIST(Mu/Sigma)-NORMSDIST((Mu-Threshold)/Sigma))+Sigma*(NORMDIST(Mu/Sigma,0,1,FALSE)-NORMDIST((Mu-Threshold)/Sigma,0,1,FALSE))+Threshold*NORMSDIST((Mu-Threshold)/Sigma)</f>
        <v>0.031562680981374644</v>
      </c>
      <c r="F17">
        <f t="shared" si="1"/>
        <v>-0.33999999999999997</v>
      </c>
      <c r="G17" s="9">
        <f t="shared" si="0"/>
        <v>0.012322191684730218</v>
      </c>
    </row>
    <row r="18" spans="2:7" ht="13.5" thickBot="1">
      <c r="B18" s="5" t="s">
        <v>8</v>
      </c>
      <c r="C18" s="7">
        <f>MIN(Threshold,Mu+NORMSINV(Alpha)*Sigma)</f>
        <v>0.1</v>
      </c>
      <c r="F18">
        <f t="shared" si="1"/>
        <v>-0.32999999999999996</v>
      </c>
      <c r="G18" s="9">
        <f t="shared" si="0"/>
        <v>0.017225689390536838</v>
      </c>
    </row>
    <row r="19" spans="6:7" ht="12.75">
      <c r="F19">
        <f t="shared" si="1"/>
        <v>-0.31999999999999995</v>
      </c>
      <c r="G19" s="9">
        <f t="shared" si="0"/>
        <v>0.02384088201464848</v>
      </c>
    </row>
    <row r="20" spans="6:7" ht="12.75">
      <c r="F20">
        <f t="shared" si="1"/>
        <v>-0.30999999999999994</v>
      </c>
      <c r="G20" s="9">
        <f t="shared" si="0"/>
        <v>0.032668190561999294</v>
      </c>
    </row>
    <row r="21" spans="2:7" ht="12.75">
      <c r="B21" s="43"/>
      <c r="F21">
        <f t="shared" si="1"/>
        <v>-0.29999999999999993</v>
      </c>
      <c r="G21" s="9">
        <f t="shared" si="0"/>
        <v>0.044318484119380226</v>
      </c>
    </row>
    <row r="22" spans="6:7" ht="12.75">
      <c r="F22">
        <f t="shared" si="1"/>
        <v>-0.2899999999999999</v>
      </c>
      <c r="G22" s="9">
        <f t="shared" si="0"/>
        <v>0.059525324197758744</v>
      </c>
    </row>
    <row r="23" spans="6:7" ht="12.75">
      <c r="F23">
        <f t="shared" si="1"/>
        <v>-0.2799999999999999</v>
      </c>
      <c r="G23" s="9">
        <f t="shared" si="0"/>
        <v>0.07915451582979988</v>
      </c>
    </row>
    <row r="24" spans="6:7" ht="12.75">
      <c r="F24">
        <f t="shared" si="1"/>
        <v>-0.2699999999999999</v>
      </c>
      <c r="G24" s="9">
        <f t="shared" si="0"/>
        <v>0.10420934814422626</v>
      </c>
    </row>
    <row r="25" spans="6:7" ht="12.75">
      <c r="F25">
        <f t="shared" si="1"/>
        <v>-0.2599999999999999</v>
      </c>
      <c r="G25" s="9">
        <f t="shared" si="0"/>
        <v>0.13582969233685657</v>
      </c>
    </row>
    <row r="26" spans="6:7" ht="12.75">
      <c r="F26">
        <f t="shared" si="1"/>
        <v>-0.2499999999999999</v>
      </c>
      <c r="G26" s="9">
        <f t="shared" si="0"/>
        <v>0.17528300493568597</v>
      </c>
    </row>
    <row r="27" spans="6:7" ht="12.75">
      <c r="F27">
        <f t="shared" si="1"/>
        <v>-0.23999999999999988</v>
      </c>
      <c r="G27" s="9">
        <f t="shared" si="0"/>
        <v>0.22394530294842965</v>
      </c>
    </row>
    <row r="28" spans="6:7" ht="12.75">
      <c r="F28">
        <f t="shared" si="1"/>
        <v>-0.22999999999999987</v>
      </c>
      <c r="G28" s="9">
        <f t="shared" si="0"/>
        <v>0.28327037741601274</v>
      </c>
    </row>
    <row r="29" spans="6:7" ht="12.75">
      <c r="F29">
        <f t="shared" si="1"/>
        <v>-0.21999999999999986</v>
      </c>
      <c r="G29" s="9">
        <f t="shared" si="0"/>
        <v>0.3547459284623156</v>
      </c>
    </row>
    <row r="30" spans="6:7" ht="12.75">
      <c r="F30">
        <f t="shared" si="1"/>
        <v>-0.20999999999999985</v>
      </c>
      <c r="G30" s="9">
        <f t="shared" si="0"/>
        <v>0.4398359598042734</v>
      </c>
    </row>
    <row r="31" spans="6:7" ht="12.75">
      <c r="F31">
        <f t="shared" si="1"/>
        <v>-0.19999999999999984</v>
      </c>
      <c r="G31" s="9">
        <f t="shared" si="0"/>
        <v>0.5399096651318824</v>
      </c>
    </row>
    <row r="32" spans="6:7" ht="12.75">
      <c r="F32">
        <f t="shared" si="1"/>
        <v>-0.18999999999999984</v>
      </c>
      <c r="G32" s="9">
        <f t="shared" si="0"/>
        <v>0.6561581477467681</v>
      </c>
    </row>
    <row r="33" spans="6:7" ht="12.75">
      <c r="F33">
        <f t="shared" si="1"/>
        <v>-0.17999999999999983</v>
      </c>
      <c r="G33" s="9">
        <f t="shared" si="0"/>
        <v>0.7895015830089441</v>
      </c>
    </row>
    <row r="34" spans="6:7" ht="12.75">
      <c r="F34">
        <f t="shared" si="1"/>
        <v>-0.16999999999999982</v>
      </c>
      <c r="G34" s="9">
        <f t="shared" si="0"/>
        <v>0.9404907737688721</v>
      </c>
    </row>
    <row r="35" spans="6:7" ht="12.75">
      <c r="F35">
        <f t="shared" si="1"/>
        <v>-0.1599999999999998</v>
      </c>
      <c r="G35" s="9">
        <f t="shared" si="0"/>
        <v>1.1092083467945588</v>
      </c>
    </row>
    <row r="36" spans="6:7" ht="12.75">
      <c r="F36">
        <f t="shared" si="1"/>
        <v>-0.1499999999999998</v>
      </c>
      <c r="G36" s="9">
        <f t="shared" si="0"/>
        <v>1.2951759566589212</v>
      </c>
    </row>
    <row r="37" spans="6:7" ht="12.75">
      <c r="F37">
        <f t="shared" si="1"/>
        <v>-0.1399999999999998</v>
      </c>
      <c r="G37" s="9">
        <f t="shared" si="0"/>
        <v>1.497274656357453</v>
      </c>
    </row>
    <row r="38" spans="6:7" ht="12.75">
      <c r="F38">
        <f t="shared" si="1"/>
        <v>-0.12999999999999978</v>
      </c>
      <c r="G38" s="9">
        <f t="shared" si="0"/>
        <v>1.7136859204780786</v>
      </c>
    </row>
    <row r="39" spans="6:7" ht="12.75">
      <c r="F39">
        <f t="shared" si="1"/>
        <v>-0.11999999999999979</v>
      </c>
      <c r="G39" s="9">
        <f t="shared" si="0"/>
        <v>1.9418605498321344</v>
      </c>
    </row>
    <row r="40" spans="6:7" ht="12.75">
      <c r="F40">
        <f t="shared" si="1"/>
        <v>-0.10999999999999979</v>
      </c>
      <c r="G40" s="9">
        <f t="shared" si="0"/>
        <v>2.1785217703255104</v>
      </c>
    </row>
    <row r="41" spans="6:7" ht="12.75">
      <c r="F41">
        <f t="shared" si="1"/>
        <v>-0.0999999999999998</v>
      </c>
      <c r="G41" s="9">
        <f t="shared" si="0"/>
        <v>2.4197072451914385</v>
      </c>
    </row>
    <row r="42" spans="6:7" ht="12.75">
      <c r="F42">
        <f t="shared" si="1"/>
        <v>-0.0899999999999998</v>
      </c>
      <c r="G42" s="9">
        <f t="shared" si="0"/>
        <v>2.660852498987553</v>
      </c>
    </row>
    <row r="43" spans="6:7" ht="12.75">
      <c r="F43">
        <f t="shared" si="1"/>
        <v>-0.07999999999999981</v>
      </c>
      <c r="G43" s="9">
        <f aca="true" t="shared" si="2" ref="G43:G74">NORMDIST(F43,Mu,Sigma,FALSE)</f>
        <v>2.8969155276148317</v>
      </c>
    </row>
    <row r="44" spans="6:7" ht="12.75">
      <c r="F44">
        <f aca="true" t="shared" si="3" ref="F44:F75">F43+Sigma/10</f>
        <v>-0.06999999999999981</v>
      </c>
      <c r="G44" s="9">
        <f t="shared" si="2"/>
        <v>3.1225393336676164</v>
      </c>
    </row>
    <row r="45" spans="6:7" ht="12.75">
      <c r="F45">
        <f t="shared" si="3"/>
        <v>-0.05999999999999981</v>
      </c>
      <c r="G45" s="9">
        <f t="shared" si="2"/>
        <v>3.3322460289179996</v>
      </c>
    </row>
    <row r="46" spans="6:7" ht="12.75">
      <c r="F46">
        <f t="shared" si="3"/>
        <v>-0.04999999999999981</v>
      </c>
      <c r="G46" s="9">
        <f t="shared" si="2"/>
        <v>3.5206532676429974</v>
      </c>
    </row>
    <row r="47" spans="6:7" ht="12.75">
      <c r="F47">
        <f t="shared" si="3"/>
        <v>-0.03999999999999981</v>
      </c>
      <c r="G47" s="9">
        <f t="shared" si="2"/>
        <v>3.6827014030332355</v>
      </c>
    </row>
    <row r="48" spans="6:7" ht="12.75">
      <c r="F48">
        <f t="shared" si="3"/>
        <v>-0.029999999999999805</v>
      </c>
      <c r="G48" s="9">
        <f t="shared" si="2"/>
        <v>3.813878154605243</v>
      </c>
    </row>
    <row r="49" spans="6:7" ht="12.75">
      <c r="F49">
        <f t="shared" si="3"/>
        <v>-0.019999999999999803</v>
      </c>
      <c r="G49" s="9">
        <f t="shared" si="2"/>
        <v>3.9104269397545597</v>
      </c>
    </row>
    <row r="50" spans="6:7" ht="12.75">
      <c r="F50">
        <f t="shared" si="3"/>
        <v>-0.009999999999999802</v>
      </c>
      <c r="G50" s="9">
        <f t="shared" si="2"/>
        <v>3.9695254747701183</v>
      </c>
    </row>
    <row r="51" spans="6:7" ht="12.75">
      <c r="F51">
        <f t="shared" si="3"/>
        <v>1.97758476261356E-16</v>
      </c>
      <c r="G51" s="9">
        <f t="shared" si="2"/>
        <v>3.9894228040143265</v>
      </c>
    </row>
    <row r="52" spans="6:7" ht="12.75">
      <c r="F52">
        <f t="shared" si="3"/>
        <v>0.010000000000000198</v>
      </c>
      <c r="G52" s="9">
        <f t="shared" si="2"/>
        <v>3.969525474770116</v>
      </c>
    </row>
    <row r="53" spans="6:7" ht="12.75">
      <c r="F53">
        <f t="shared" si="3"/>
        <v>0.020000000000000198</v>
      </c>
      <c r="G53" s="9">
        <f t="shared" si="2"/>
        <v>3.910426939754557</v>
      </c>
    </row>
    <row r="54" spans="6:7" ht="12.75">
      <c r="F54">
        <f t="shared" si="3"/>
        <v>0.0300000000000002</v>
      </c>
      <c r="G54" s="9">
        <f t="shared" si="2"/>
        <v>3.813878154605238</v>
      </c>
    </row>
    <row r="55" spans="6:7" ht="12.75">
      <c r="F55">
        <f t="shared" si="3"/>
        <v>0.0400000000000002</v>
      </c>
      <c r="G55" s="9">
        <f t="shared" si="2"/>
        <v>3.6827014030332297</v>
      </c>
    </row>
    <row r="56" spans="6:7" ht="12.75">
      <c r="F56">
        <f t="shared" si="3"/>
        <v>0.050000000000000204</v>
      </c>
      <c r="G56" s="9">
        <f t="shared" si="2"/>
        <v>3.520653267642991</v>
      </c>
    </row>
    <row r="57" spans="6:7" ht="12.75">
      <c r="F57">
        <f t="shared" si="3"/>
        <v>0.060000000000000206</v>
      </c>
      <c r="G57" s="9">
        <f t="shared" si="2"/>
        <v>3.3322460289179916</v>
      </c>
    </row>
    <row r="58" spans="6:7" ht="12.75">
      <c r="F58">
        <f t="shared" si="3"/>
        <v>0.0700000000000002</v>
      </c>
      <c r="G58" s="9">
        <f t="shared" si="2"/>
        <v>3.122539333667608</v>
      </c>
    </row>
    <row r="59" spans="6:7" ht="12.75">
      <c r="F59">
        <f t="shared" si="3"/>
        <v>0.0800000000000002</v>
      </c>
      <c r="G59" s="9">
        <f t="shared" si="2"/>
        <v>2.896915527614823</v>
      </c>
    </row>
    <row r="60" spans="6:7" ht="12.75">
      <c r="F60">
        <f t="shared" si="3"/>
        <v>0.09000000000000019</v>
      </c>
      <c r="G60" s="9">
        <f t="shared" si="2"/>
        <v>2.6608524989875435</v>
      </c>
    </row>
    <row r="61" spans="6:7" ht="12.75">
      <c r="F61">
        <f t="shared" si="3"/>
        <v>0.10000000000000019</v>
      </c>
      <c r="G61" s="9">
        <f t="shared" si="2"/>
        <v>2.4197072451914288</v>
      </c>
    </row>
    <row r="62" spans="6:7" ht="12.75">
      <c r="F62">
        <f t="shared" si="3"/>
        <v>0.11000000000000018</v>
      </c>
      <c r="G62" s="9">
        <f t="shared" si="2"/>
        <v>2.178521770325501</v>
      </c>
    </row>
    <row r="63" spans="6:7" ht="12.75">
      <c r="F63">
        <f t="shared" si="3"/>
        <v>0.12000000000000018</v>
      </c>
      <c r="G63" s="9">
        <f t="shared" si="2"/>
        <v>1.941860549832125</v>
      </c>
    </row>
    <row r="64" spans="6:7" ht="12.75">
      <c r="F64">
        <f t="shared" si="3"/>
        <v>0.13000000000000017</v>
      </c>
      <c r="G64" s="9">
        <f t="shared" si="2"/>
        <v>1.71368592047807</v>
      </c>
    </row>
    <row r="65" spans="6:7" ht="12.75">
      <c r="F65">
        <f t="shared" si="3"/>
        <v>0.14000000000000018</v>
      </c>
      <c r="G65" s="9">
        <f t="shared" si="2"/>
        <v>1.4972746563574448</v>
      </c>
    </row>
    <row r="66" spans="6:7" ht="12.75">
      <c r="F66">
        <f t="shared" si="3"/>
        <v>0.1500000000000002</v>
      </c>
      <c r="G66" s="9">
        <f t="shared" si="2"/>
        <v>1.2951759566589136</v>
      </c>
    </row>
    <row r="67" spans="6:7" ht="12.75">
      <c r="F67">
        <f t="shared" si="3"/>
        <v>0.1600000000000002</v>
      </c>
      <c r="G67" s="9">
        <f t="shared" si="2"/>
        <v>1.1092083467945522</v>
      </c>
    </row>
    <row r="68" spans="6:7" ht="12.75">
      <c r="F68">
        <f t="shared" si="3"/>
        <v>0.1700000000000002</v>
      </c>
      <c r="G68" s="9">
        <f t="shared" si="2"/>
        <v>0.9404907737688659</v>
      </c>
    </row>
    <row r="69" spans="6:7" ht="12.75">
      <c r="F69">
        <f t="shared" si="3"/>
        <v>0.18000000000000022</v>
      </c>
      <c r="G69" s="9">
        <f t="shared" si="2"/>
        <v>0.7895015830089387</v>
      </c>
    </row>
    <row r="70" spans="6:7" ht="12.75">
      <c r="F70">
        <f t="shared" si="3"/>
        <v>0.19000000000000022</v>
      </c>
      <c r="G70" s="9">
        <f t="shared" si="2"/>
        <v>0.6561581477467634</v>
      </c>
    </row>
    <row r="71" spans="6:7" ht="12.75">
      <c r="F71">
        <f t="shared" si="3"/>
        <v>0.20000000000000023</v>
      </c>
      <c r="G71" s="9">
        <f t="shared" si="2"/>
        <v>0.5399096651318783</v>
      </c>
    </row>
    <row r="72" spans="6:7" ht="12.75">
      <c r="F72">
        <f t="shared" si="3"/>
        <v>0.21000000000000024</v>
      </c>
      <c r="G72" s="9">
        <f t="shared" si="2"/>
        <v>0.4398359598042697</v>
      </c>
    </row>
    <row r="73" spans="6:7" ht="12.75">
      <c r="F73">
        <f t="shared" si="3"/>
        <v>0.22000000000000025</v>
      </c>
      <c r="G73" s="9">
        <f t="shared" si="2"/>
        <v>0.3547459284623126</v>
      </c>
    </row>
    <row r="74" spans="6:7" ht="12.75">
      <c r="F74">
        <f t="shared" si="3"/>
        <v>0.23000000000000026</v>
      </c>
      <c r="G74" s="9">
        <f t="shared" si="2"/>
        <v>0.28327037741601013</v>
      </c>
    </row>
    <row r="75" spans="6:7" ht="12.75">
      <c r="F75">
        <f t="shared" si="3"/>
        <v>0.24000000000000027</v>
      </c>
      <c r="G75" s="9">
        <f aca="true" t="shared" si="4" ref="G75:G96">NORMDIST(F75,Mu,Sigma,FALSE)</f>
        <v>0.22394530294842757</v>
      </c>
    </row>
    <row r="76" spans="6:7" ht="12.75">
      <c r="F76">
        <f aca="true" t="shared" si="5" ref="F76:F96">F75+Sigma/10</f>
        <v>0.2500000000000003</v>
      </c>
      <c r="G76" s="9">
        <f t="shared" si="4"/>
        <v>0.17528300493568427</v>
      </c>
    </row>
    <row r="77" spans="6:7" ht="12.75">
      <c r="F77">
        <f t="shared" si="5"/>
        <v>0.2600000000000003</v>
      </c>
      <c r="G77" s="9">
        <f t="shared" si="4"/>
        <v>0.13582969233685527</v>
      </c>
    </row>
    <row r="78" spans="6:7" ht="12.75">
      <c r="F78">
        <f t="shared" si="5"/>
        <v>0.2700000000000003</v>
      </c>
      <c r="G78" s="9">
        <f t="shared" si="4"/>
        <v>0.1042093481442252</v>
      </c>
    </row>
    <row r="79" spans="6:7" ht="12.75">
      <c r="F79">
        <f t="shared" si="5"/>
        <v>0.2800000000000003</v>
      </c>
      <c r="G79" s="9">
        <f t="shared" si="4"/>
        <v>0.07915451582979903</v>
      </c>
    </row>
    <row r="80" spans="6:7" ht="12.75">
      <c r="F80">
        <f t="shared" si="5"/>
        <v>0.2900000000000003</v>
      </c>
      <c r="G80" s="9">
        <f t="shared" si="4"/>
        <v>0.059525324197758</v>
      </c>
    </row>
    <row r="81" spans="6:7" ht="12.75">
      <c r="F81">
        <f t="shared" si="5"/>
        <v>0.3000000000000003</v>
      </c>
      <c r="G81" s="9">
        <f t="shared" si="4"/>
        <v>0.04431848411937967</v>
      </c>
    </row>
    <row r="82" spans="6:7" ht="12.75">
      <c r="F82">
        <f t="shared" si="5"/>
        <v>0.31000000000000033</v>
      </c>
      <c r="G82" s="9">
        <f t="shared" si="4"/>
        <v>0.03266819056199892</v>
      </c>
    </row>
    <row r="83" spans="6:7" ht="12.75">
      <c r="F83">
        <f t="shared" si="5"/>
        <v>0.32000000000000034</v>
      </c>
      <c r="G83" s="9">
        <f t="shared" si="4"/>
        <v>0.023840882014648186</v>
      </c>
    </row>
    <row r="84" spans="6:7" ht="12.75">
      <c r="F84">
        <f t="shared" si="5"/>
        <v>0.33000000000000035</v>
      </c>
      <c r="G84" s="9">
        <f t="shared" si="4"/>
        <v>0.01722568939053661</v>
      </c>
    </row>
    <row r="85" spans="6:7" ht="12.75">
      <c r="F85">
        <f t="shared" si="5"/>
        <v>0.34000000000000036</v>
      </c>
      <c r="G85" s="9">
        <f t="shared" si="4"/>
        <v>0.012322191684730054</v>
      </c>
    </row>
    <row r="86" spans="6:7" ht="12.75">
      <c r="F86">
        <f t="shared" si="5"/>
        <v>0.35000000000000037</v>
      </c>
      <c r="G86" s="9">
        <f t="shared" si="4"/>
        <v>0.0087268269504575</v>
      </c>
    </row>
    <row r="87" spans="6:7" ht="12.75">
      <c r="F87">
        <f t="shared" si="5"/>
        <v>0.3600000000000004</v>
      </c>
      <c r="G87" s="9">
        <f t="shared" si="4"/>
        <v>0.006119019301137648</v>
      </c>
    </row>
    <row r="88" spans="6:7" ht="12.75">
      <c r="F88">
        <f t="shared" si="5"/>
        <v>0.3700000000000004</v>
      </c>
      <c r="G88" s="9">
        <f t="shared" si="4"/>
        <v>0.004247802705507464</v>
      </c>
    </row>
    <row r="89" spans="6:7" ht="12.75">
      <c r="F89">
        <f t="shared" si="5"/>
        <v>0.3800000000000004</v>
      </c>
      <c r="G89" s="9">
        <f t="shared" si="4"/>
        <v>0.002919469257914561</v>
      </c>
    </row>
    <row r="90" spans="6:7" ht="12.75">
      <c r="F90">
        <f t="shared" si="5"/>
        <v>0.3900000000000004</v>
      </c>
      <c r="G90" s="9">
        <f t="shared" si="4"/>
        <v>0.001986554713927697</v>
      </c>
    </row>
    <row r="91" spans="6:7" ht="12.75">
      <c r="F91">
        <f t="shared" si="5"/>
        <v>0.4000000000000004</v>
      </c>
      <c r="G91" s="9">
        <f t="shared" si="4"/>
        <v>0.001338302257648832</v>
      </c>
    </row>
    <row r="92" spans="6:7" ht="12.75">
      <c r="F92">
        <f t="shared" si="5"/>
        <v>0.4100000000000004</v>
      </c>
      <c r="G92" s="9">
        <f t="shared" si="4"/>
        <v>0.0008926165717713147</v>
      </c>
    </row>
    <row r="93" spans="6:7" ht="12.75">
      <c r="F93">
        <f t="shared" si="5"/>
        <v>0.42000000000000043</v>
      </c>
      <c r="G93" s="9">
        <f t="shared" si="4"/>
        <v>0.0005894306775653889</v>
      </c>
    </row>
    <row r="94" spans="6:7" ht="12.75">
      <c r="F94">
        <f t="shared" si="5"/>
        <v>0.43000000000000044</v>
      </c>
      <c r="G94" s="9">
        <f t="shared" si="4"/>
        <v>0.00038535196742086437</v>
      </c>
    </row>
    <row r="95" spans="6:7" ht="12.75">
      <c r="F95">
        <f t="shared" si="5"/>
        <v>0.44000000000000045</v>
      </c>
      <c r="G95" s="9">
        <f t="shared" si="4"/>
        <v>0.0002494247129005313</v>
      </c>
    </row>
    <row r="96" spans="6:7" ht="12.75">
      <c r="F96">
        <f t="shared" si="5"/>
        <v>0.45000000000000046</v>
      </c>
      <c r="G96" s="9">
        <f t="shared" si="4"/>
        <v>0.0001598374110690519</v>
      </c>
    </row>
    <row r="97" ht="12.75">
      <c r="G97" s="9"/>
    </row>
    <row r="98" ht="12.75">
      <c r="G98" s="9"/>
    </row>
    <row r="99" ht="12.75">
      <c r="G99" s="9"/>
    </row>
  </sheetData>
  <sheetProtection/>
  <mergeCells count="2">
    <mergeCell ref="B10:C10"/>
    <mergeCell ref="B16:C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2" max="2" width="8.421875" style="0" customWidth="1"/>
    <col min="3" max="3" width="7.57421875" style="0" customWidth="1"/>
    <col min="4" max="4" width="13.57421875" style="0" customWidth="1"/>
    <col min="5" max="5" width="9.28125" style="0" customWidth="1"/>
    <col min="6" max="6" width="14.851562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10" ht="13.5" thickBot="1"/>
    <row r="11" spans="2:10" ht="13.5" thickBot="1">
      <c r="B11" s="39"/>
      <c r="C11" s="40" t="s">
        <v>13</v>
      </c>
      <c r="D11" s="41" t="s">
        <v>14</v>
      </c>
      <c r="E11" s="40" t="s">
        <v>15</v>
      </c>
      <c r="F11" s="42" t="s">
        <v>16</v>
      </c>
      <c r="G11" s="9"/>
      <c r="H11" s="11"/>
      <c r="I11" s="11"/>
      <c r="J11" s="2"/>
    </row>
    <row r="12" spans="2:10" ht="12.75">
      <c r="B12" s="31">
        <v>0</v>
      </c>
      <c r="C12" s="37">
        <v>0.11</v>
      </c>
      <c r="D12" s="32">
        <f>C12</f>
        <v>0.11</v>
      </c>
      <c r="E12" s="37">
        <f>AVERAGE(C12:C36)</f>
        <v>0.30544</v>
      </c>
      <c r="F12" s="33">
        <f>AVERAGE(D12:D36)</f>
        <v>0.7584000000000001</v>
      </c>
      <c r="G12" s="9"/>
      <c r="I12" s="11"/>
      <c r="J12" s="9"/>
    </row>
    <row r="13" spans="2:7" ht="12.75">
      <c r="B13" s="31">
        <f>B12+1/24</f>
        <v>0.041666666666666664</v>
      </c>
      <c r="C13" s="37">
        <v>0.21</v>
      </c>
      <c r="D13" s="32">
        <f>IF(B13&lt;=1,MAX(C13,D12),C13)</f>
        <v>0.21</v>
      </c>
      <c r="E13" s="37">
        <f>E12</f>
        <v>0.30544</v>
      </c>
      <c r="F13" s="33">
        <f>F12</f>
        <v>0.7584000000000001</v>
      </c>
      <c r="G13" s="9"/>
    </row>
    <row r="14" spans="2:7" ht="12.75">
      <c r="B14" s="31">
        <f aca="true" t="shared" si="0" ref="B14:B36">B13+1/24</f>
        <v>0.08333333333333333</v>
      </c>
      <c r="C14" s="37">
        <v>0.29</v>
      </c>
      <c r="D14" s="32">
        <f aca="true" t="shared" si="1" ref="D14:D36">IF(B14&lt;=1,MAX(C14,D13),C14)</f>
        <v>0.29</v>
      </c>
      <c r="E14" s="37">
        <f aca="true" t="shared" si="2" ref="E14:E36">E13</f>
        <v>0.30544</v>
      </c>
      <c r="F14" s="33">
        <f aca="true" t="shared" si="3" ref="F14:F36">F13</f>
        <v>0.7584000000000001</v>
      </c>
      <c r="G14" s="9"/>
    </row>
    <row r="15" spans="2:7" ht="12.75">
      <c r="B15" s="31">
        <f t="shared" si="0"/>
        <v>0.125</v>
      </c>
      <c r="C15" s="37">
        <v>0.4</v>
      </c>
      <c r="D15" s="32">
        <f t="shared" si="1"/>
        <v>0.4</v>
      </c>
      <c r="E15" s="37">
        <f t="shared" si="2"/>
        <v>0.30544</v>
      </c>
      <c r="F15" s="33">
        <f t="shared" si="3"/>
        <v>0.7584000000000001</v>
      </c>
      <c r="G15" s="9"/>
    </row>
    <row r="16" spans="2:7" ht="12.75">
      <c r="B16" s="31">
        <f t="shared" si="0"/>
        <v>0.16666666666666666</v>
      </c>
      <c r="C16" s="37">
        <v>0.62</v>
      </c>
      <c r="D16" s="32">
        <f t="shared" si="1"/>
        <v>0.62</v>
      </c>
      <c r="E16" s="37">
        <f t="shared" si="2"/>
        <v>0.30544</v>
      </c>
      <c r="F16" s="33">
        <f t="shared" si="3"/>
        <v>0.7584000000000001</v>
      </c>
      <c r="G16" s="9"/>
    </row>
    <row r="17" spans="2:7" ht="12.75">
      <c r="B17" s="31">
        <f t="shared" si="0"/>
        <v>0.20833333333333331</v>
      </c>
      <c r="C17" s="37">
        <v>0.45</v>
      </c>
      <c r="D17" s="32">
        <f t="shared" si="1"/>
        <v>0.62</v>
      </c>
      <c r="E17" s="37">
        <f t="shared" si="2"/>
        <v>0.30544</v>
      </c>
      <c r="F17" s="33">
        <f t="shared" si="3"/>
        <v>0.7584000000000001</v>
      </c>
      <c r="G17" s="9"/>
    </row>
    <row r="18" spans="2:7" ht="12.75">
      <c r="B18" s="31">
        <f t="shared" si="0"/>
        <v>0.24999999999999997</v>
      </c>
      <c r="C18" s="37">
        <v>0.35</v>
      </c>
      <c r="D18" s="32">
        <f t="shared" si="1"/>
        <v>0.62</v>
      </c>
      <c r="E18" s="37">
        <f t="shared" si="2"/>
        <v>0.30544</v>
      </c>
      <c r="F18" s="33">
        <f t="shared" si="3"/>
        <v>0.7584000000000001</v>
      </c>
      <c r="G18" s="9"/>
    </row>
    <row r="19" spans="2:7" ht="12.75">
      <c r="B19" s="31">
        <f t="shared" si="0"/>
        <v>0.29166666666666663</v>
      </c>
      <c r="C19" s="37">
        <v>0.38</v>
      </c>
      <c r="D19" s="32">
        <f t="shared" si="1"/>
        <v>0.62</v>
      </c>
      <c r="E19" s="37">
        <f t="shared" si="2"/>
        <v>0.30544</v>
      </c>
      <c r="F19" s="33">
        <f t="shared" si="3"/>
        <v>0.7584000000000001</v>
      </c>
      <c r="G19" s="9"/>
    </row>
    <row r="20" spans="2:7" ht="12.75">
      <c r="B20" s="31">
        <f t="shared" si="0"/>
        <v>0.3333333333333333</v>
      </c>
      <c r="C20" s="37">
        <v>0.55</v>
      </c>
      <c r="D20" s="32">
        <f t="shared" si="1"/>
        <v>0.62</v>
      </c>
      <c r="E20" s="37">
        <f t="shared" si="2"/>
        <v>0.30544</v>
      </c>
      <c r="F20" s="33">
        <f t="shared" si="3"/>
        <v>0.7584000000000001</v>
      </c>
      <c r="G20" s="9"/>
    </row>
    <row r="21" spans="2:7" ht="12.75">
      <c r="B21" s="31">
        <f t="shared" si="0"/>
        <v>0.375</v>
      </c>
      <c r="C21" s="37">
        <v>0.75</v>
      </c>
      <c r="D21" s="32">
        <f t="shared" si="1"/>
        <v>0.75</v>
      </c>
      <c r="E21" s="37">
        <f t="shared" si="2"/>
        <v>0.30544</v>
      </c>
      <c r="F21" s="33">
        <f t="shared" si="3"/>
        <v>0.7584000000000001</v>
      </c>
      <c r="G21" s="9"/>
    </row>
    <row r="22" spans="2:7" ht="12.75">
      <c r="B22" s="31">
        <f t="shared" si="0"/>
        <v>0.4166666666666667</v>
      </c>
      <c r="C22" s="37">
        <v>0.94</v>
      </c>
      <c r="D22" s="32">
        <f t="shared" si="1"/>
        <v>0.94</v>
      </c>
      <c r="E22" s="37">
        <f t="shared" si="2"/>
        <v>0.30544</v>
      </c>
      <c r="F22" s="33">
        <f t="shared" si="3"/>
        <v>0.7584000000000001</v>
      </c>
      <c r="G22" s="9"/>
    </row>
    <row r="23" spans="2:7" ht="12.75">
      <c r="B23" s="31">
        <f t="shared" si="0"/>
        <v>0.45833333333333337</v>
      </c>
      <c r="C23" s="37">
        <v>0.52</v>
      </c>
      <c r="D23" s="32">
        <f t="shared" si="1"/>
        <v>0.94</v>
      </c>
      <c r="E23" s="37">
        <f t="shared" si="2"/>
        <v>0.30544</v>
      </c>
      <c r="F23" s="33">
        <f t="shared" si="3"/>
        <v>0.7584000000000001</v>
      </c>
      <c r="G23" s="9"/>
    </row>
    <row r="24" spans="2:7" ht="12.75">
      <c r="B24" s="31">
        <f t="shared" si="0"/>
        <v>0.5</v>
      </c>
      <c r="C24" s="37">
        <v>0.4</v>
      </c>
      <c r="D24" s="32">
        <f t="shared" si="1"/>
        <v>0.94</v>
      </c>
      <c r="E24" s="37">
        <f t="shared" si="2"/>
        <v>0.30544</v>
      </c>
      <c r="F24" s="33">
        <f t="shared" si="3"/>
        <v>0.7584000000000001</v>
      </c>
      <c r="G24" s="9"/>
    </row>
    <row r="25" spans="2:7" ht="12.75">
      <c r="B25" s="31">
        <f t="shared" si="0"/>
        <v>0.5416666666666666</v>
      </c>
      <c r="C25" s="37">
        <v>0.35</v>
      </c>
      <c r="D25" s="32">
        <f t="shared" si="1"/>
        <v>0.94</v>
      </c>
      <c r="E25" s="37">
        <f t="shared" si="2"/>
        <v>0.30544</v>
      </c>
      <c r="F25" s="33">
        <f t="shared" si="3"/>
        <v>0.7584000000000001</v>
      </c>
      <c r="G25" s="9"/>
    </row>
    <row r="26" spans="2:7" ht="12.75">
      <c r="B26" s="31">
        <f t="shared" si="0"/>
        <v>0.5833333333333333</v>
      </c>
      <c r="C26" s="37">
        <v>0.3</v>
      </c>
      <c r="D26" s="32">
        <f t="shared" si="1"/>
        <v>0.94</v>
      </c>
      <c r="E26" s="37">
        <f t="shared" si="2"/>
        <v>0.30544</v>
      </c>
      <c r="F26" s="33">
        <f t="shared" si="3"/>
        <v>0.7584000000000001</v>
      </c>
      <c r="G26" s="9"/>
    </row>
    <row r="27" spans="2:7" ht="12.75">
      <c r="B27" s="31">
        <f t="shared" si="0"/>
        <v>0.6249999999999999</v>
      </c>
      <c r="C27" s="37">
        <v>0.25</v>
      </c>
      <c r="D27" s="32">
        <f t="shared" si="1"/>
        <v>0.94</v>
      </c>
      <c r="E27" s="37">
        <f t="shared" si="2"/>
        <v>0.30544</v>
      </c>
      <c r="F27" s="33">
        <f t="shared" si="3"/>
        <v>0.7584000000000001</v>
      </c>
      <c r="G27" s="9"/>
    </row>
    <row r="28" spans="2:7" ht="12.75">
      <c r="B28" s="31">
        <f t="shared" si="0"/>
        <v>0.6666666666666665</v>
      </c>
      <c r="C28" s="37">
        <v>0.22</v>
      </c>
      <c r="D28" s="32">
        <f t="shared" si="1"/>
        <v>0.94</v>
      </c>
      <c r="E28" s="37">
        <f t="shared" si="2"/>
        <v>0.30544</v>
      </c>
      <c r="F28" s="33">
        <f t="shared" si="3"/>
        <v>0.7584000000000001</v>
      </c>
      <c r="G28" s="9"/>
    </row>
    <row r="29" spans="2:7" ht="12.75">
      <c r="B29" s="31">
        <f t="shared" si="0"/>
        <v>0.7083333333333331</v>
      </c>
      <c r="C29" s="37">
        <v>0.2</v>
      </c>
      <c r="D29" s="32">
        <f t="shared" si="1"/>
        <v>0.94</v>
      </c>
      <c r="E29" s="37">
        <f t="shared" si="2"/>
        <v>0.30544</v>
      </c>
      <c r="F29" s="33">
        <f t="shared" si="3"/>
        <v>0.7584000000000001</v>
      </c>
      <c r="G29" s="9"/>
    </row>
    <row r="30" spans="2:7" ht="12.75">
      <c r="B30" s="31">
        <f t="shared" si="0"/>
        <v>0.7499999999999998</v>
      </c>
      <c r="C30" s="37">
        <v>0.15599999999999997</v>
      </c>
      <c r="D30" s="32">
        <f t="shared" si="1"/>
        <v>0.94</v>
      </c>
      <c r="E30" s="37">
        <f t="shared" si="2"/>
        <v>0.30544</v>
      </c>
      <c r="F30" s="33">
        <f t="shared" si="3"/>
        <v>0.7584000000000001</v>
      </c>
      <c r="G30" s="9"/>
    </row>
    <row r="31" spans="2:7" ht="12.75">
      <c r="B31" s="31">
        <f t="shared" si="0"/>
        <v>0.7916666666666664</v>
      </c>
      <c r="C31" s="37">
        <v>0.1</v>
      </c>
      <c r="D31" s="32">
        <f t="shared" si="1"/>
        <v>0.94</v>
      </c>
      <c r="E31" s="37">
        <f t="shared" si="2"/>
        <v>0.30544</v>
      </c>
      <c r="F31" s="33">
        <f t="shared" si="3"/>
        <v>0.7584000000000001</v>
      </c>
      <c r="G31" s="9"/>
    </row>
    <row r="32" spans="2:7" ht="12.75">
      <c r="B32" s="31">
        <f t="shared" si="0"/>
        <v>0.833333333333333</v>
      </c>
      <c r="C32" s="37">
        <v>0.05</v>
      </c>
      <c r="D32" s="32">
        <f t="shared" si="1"/>
        <v>0.94</v>
      </c>
      <c r="E32" s="37">
        <f t="shared" si="2"/>
        <v>0.30544</v>
      </c>
      <c r="F32" s="33">
        <f t="shared" si="3"/>
        <v>0.7584000000000001</v>
      </c>
      <c r="G32" s="9"/>
    </row>
    <row r="33" spans="2:7" ht="12.75">
      <c r="B33" s="31">
        <f t="shared" si="0"/>
        <v>0.8749999999999997</v>
      </c>
      <c r="C33" s="37">
        <v>0.03</v>
      </c>
      <c r="D33" s="32">
        <f t="shared" si="1"/>
        <v>0.94</v>
      </c>
      <c r="E33" s="37">
        <f t="shared" si="2"/>
        <v>0.30544</v>
      </c>
      <c r="F33" s="33">
        <f t="shared" si="3"/>
        <v>0.7584000000000001</v>
      </c>
      <c r="G33" s="9"/>
    </row>
    <row r="34" spans="2:7" ht="12.75">
      <c r="B34" s="31">
        <f t="shared" si="0"/>
        <v>0.9166666666666663</v>
      </c>
      <c r="C34" s="37">
        <v>0.009999999999999981</v>
      </c>
      <c r="D34" s="32">
        <f t="shared" si="1"/>
        <v>0.94</v>
      </c>
      <c r="E34" s="37">
        <f t="shared" si="2"/>
        <v>0.30544</v>
      </c>
      <c r="F34" s="33">
        <f t="shared" si="3"/>
        <v>0.7584000000000001</v>
      </c>
      <c r="G34" s="9"/>
    </row>
    <row r="35" spans="2:7" ht="12.75">
      <c r="B35" s="31">
        <f t="shared" si="0"/>
        <v>0.9583333333333329</v>
      </c>
      <c r="C35" s="37">
        <v>0</v>
      </c>
      <c r="D35" s="32">
        <f t="shared" si="1"/>
        <v>0.94</v>
      </c>
      <c r="E35" s="37">
        <f t="shared" si="2"/>
        <v>0.30544</v>
      </c>
      <c r="F35" s="33">
        <f t="shared" si="3"/>
        <v>0.7584000000000001</v>
      </c>
      <c r="G35" s="9"/>
    </row>
    <row r="36" spans="2:7" ht="13.5" thickBot="1">
      <c r="B36" s="34">
        <f t="shared" si="0"/>
        <v>0.9999999999999996</v>
      </c>
      <c r="C36" s="38">
        <v>0</v>
      </c>
      <c r="D36" s="35">
        <f t="shared" si="1"/>
        <v>0.94</v>
      </c>
      <c r="E36" s="38">
        <f t="shared" si="2"/>
        <v>0.30544</v>
      </c>
      <c r="F36" s="36">
        <f t="shared" si="3"/>
        <v>0.7584000000000001</v>
      </c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 gregory</cp:lastModifiedBy>
  <dcterms:created xsi:type="dcterms:W3CDTF">2009-11-27T11:14:55Z</dcterms:created>
  <dcterms:modified xsi:type="dcterms:W3CDTF">2011-03-16T04:59:24Z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